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N:\type\10603\"/>
    </mc:Choice>
  </mc:AlternateContent>
  <bookViews>
    <workbookView xWindow="372" yWindow="444" windowWidth="14712" windowHeight="8760" tabRatio="886" firstSheet="1" activeTab="6"/>
  </bookViews>
  <sheets>
    <sheet name="沒收" sheetId="11" r:id="rId1"/>
    <sheet name="任職期間" sheetId="9" r:id="rId2"/>
    <sheet name="未經許可販售(弘融及安禾）" sheetId="8" r:id="rId3"/>
    <sheet name="詐欺" sheetId="1" r:id="rId4"/>
    <sheet name="任職薪資" sheetId="10" r:id="rId5"/>
    <sheet name="未經許可販售（鄭翊成及柯中皓）" sheetId="14" r:id="rId6"/>
    <sheet name="未經許可販售(李培華)" sheetId="13" r:id="rId7"/>
  </sheets>
  <definedNames>
    <definedName name="_xlnm._FilterDatabase" localSheetId="3" hidden="1">詐欺!$A$2:$S$193</definedName>
    <definedName name="_xlnm.Print_Area" localSheetId="3">詐欺!$A$1:$S$193</definedName>
    <definedName name="_xlnm.Print_Titles" localSheetId="1">任職期間!$1:$3</definedName>
    <definedName name="_xlnm.Print_Titles" localSheetId="4">任職薪資!$1:$3</definedName>
    <definedName name="_xlnm.Print_Titles" localSheetId="0">沒收!$2:$3</definedName>
    <definedName name="_xlnm.Print_Titles" localSheetId="3">詐欺!$1:$2</definedName>
  </definedNames>
  <calcPr calcId="162913"/>
</workbook>
</file>

<file path=xl/calcChain.xml><?xml version="1.0" encoding="utf-8"?>
<calcChain xmlns="http://schemas.openxmlformats.org/spreadsheetml/2006/main">
  <c r="I8" i="11" l="1"/>
  <c r="C16" i="11"/>
  <c r="I25" i="11"/>
  <c r="I15" i="11"/>
  <c r="S132" i="1"/>
  <c r="S17" i="1"/>
  <c r="S37" i="1"/>
  <c r="S47" i="1"/>
  <c r="S49" i="1"/>
  <c r="S50" i="1"/>
  <c r="S51" i="1"/>
  <c r="S52" i="1"/>
  <c r="S53" i="1"/>
  <c r="S57" i="1"/>
  <c r="S58" i="1"/>
  <c r="S59" i="1"/>
  <c r="S65" i="1"/>
  <c r="S68" i="1"/>
  <c r="S89" i="1"/>
  <c r="S92" i="1"/>
  <c r="S99" i="1"/>
  <c r="S103" i="1"/>
  <c r="S105" i="1"/>
  <c r="S108" i="1"/>
  <c r="S109" i="1"/>
  <c r="S117" i="1"/>
  <c r="S118" i="1"/>
  <c r="S123" i="1"/>
  <c r="S124" i="1"/>
  <c r="S135" i="1"/>
  <c r="S138" i="1"/>
  <c r="S139" i="1"/>
  <c r="S142" i="1"/>
  <c r="S146" i="1"/>
  <c r="S161" i="1"/>
  <c r="S162" i="1"/>
  <c r="S169" i="1"/>
  <c r="S170" i="1"/>
  <c r="S171" i="1"/>
  <c r="S172" i="1"/>
  <c r="S173" i="1"/>
  <c r="S174" i="1"/>
  <c r="S175" i="1"/>
  <c r="S176" i="1"/>
  <c r="S177" i="1"/>
  <c r="S189" i="1"/>
  <c r="S190" i="1"/>
  <c r="R191" i="1"/>
  <c r="H4" i="14"/>
  <c r="H8" i="8"/>
  <c r="H6" i="13"/>
  <c r="I32" i="11"/>
  <c r="I9" i="11"/>
  <c r="I18" i="11"/>
  <c r="I23" i="11"/>
  <c r="I6" i="11"/>
  <c r="I20" i="11"/>
  <c r="I14" i="11"/>
  <c r="I17" i="11" s="1"/>
  <c r="I30" i="11"/>
  <c r="I24" i="11"/>
  <c r="I26" i="11" s="1"/>
  <c r="I22" i="11"/>
  <c r="I31" i="11"/>
  <c r="I13" i="11"/>
  <c r="I12" i="11"/>
  <c r="I29" i="11"/>
  <c r="I28" i="11"/>
  <c r="I21" i="11"/>
  <c r="I10" i="11"/>
  <c r="I19" i="11"/>
  <c r="I11" i="11"/>
  <c r="I27" i="11"/>
  <c r="I5" i="11"/>
  <c r="H190" i="1"/>
  <c r="H188" i="1"/>
  <c r="P188" i="1" s="1"/>
  <c r="S188" i="1" s="1"/>
  <c r="H187" i="1"/>
  <c r="P187" i="1" s="1"/>
  <c r="S187" i="1" s="1"/>
  <c r="H186" i="1"/>
  <c r="P186" i="1" s="1"/>
  <c r="H189" i="1"/>
  <c r="H185" i="1"/>
  <c r="P185" i="1" s="1"/>
  <c r="S185" i="1" s="1"/>
  <c r="H184" i="1"/>
  <c r="P184" i="1" s="1"/>
  <c r="H183" i="1"/>
  <c r="P183" i="1" s="1"/>
  <c r="H182" i="1"/>
  <c r="H176" i="1"/>
  <c r="H171" i="1"/>
  <c r="H173" i="1"/>
  <c r="H170" i="1"/>
  <c r="H174" i="1"/>
  <c r="H175" i="1"/>
  <c r="H177" i="1"/>
  <c r="H172" i="1"/>
  <c r="H169" i="1"/>
  <c r="P35" i="1"/>
  <c r="P168" i="1"/>
  <c r="S168" i="1" s="1"/>
  <c r="P166" i="1"/>
  <c r="S166" i="1" s="1"/>
  <c r="P165" i="1"/>
  <c r="S165" i="1" s="1"/>
  <c r="P167" i="1"/>
  <c r="S167" i="1" s="1"/>
  <c r="P164" i="1"/>
  <c r="P163" i="1"/>
  <c r="P160" i="1"/>
  <c r="S160" i="1" s="1"/>
  <c r="P159" i="1"/>
  <c r="S159" i="1" s="1"/>
  <c r="P157" i="1"/>
  <c r="S157" i="1" s="1"/>
  <c r="P158" i="1"/>
  <c r="S158" i="1" s="1"/>
  <c r="P156" i="1"/>
  <c r="S156" i="1" s="1"/>
  <c r="P155" i="1"/>
  <c r="S155" i="1" s="1"/>
  <c r="P154" i="1"/>
  <c r="S154" i="1" s="1"/>
  <c r="P152" i="1"/>
  <c r="S152" i="1" s="1"/>
  <c r="P151" i="1"/>
  <c r="S151" i="1" s="1"/>
  <c r="P150" i="1"/>
  <c r="S150" i="1" s="1"/>
  <c r="P149" i="1"/>
  <c r="S149" i="1" s="1"/>
  <c r="P148" i="1"/>
  <c r="S148" i="1" s="1"/>
  <c r="P147" i="1"/>
  <c r="S147" i="1" s="1"/>
  <c r="P145" i="1"/>
  <c r="S145" i="1" s="1"/>
  <c r="P144" i="1"/>
  <c r="S144" i="1" s="1"/>
  <c r="P137" i="1"/>
  <c r="S137" i="1" s="1"/>
  <c r="P136" i="1"/>
  <c r="S136" i="1" s="1"/>
  <c r="P134" i="1"/>
  <c r="S134" i="1" s="1"/>
  <c r="P131" i="1"/>
  <c r="S131" i="1" s="1"/>
  <c r="P130" i="1"/>
  <c r="S130" i="1" s="1"/>
  <c r="P129" i="1"/>
  <c r="S129" i="1" s="1"/>
  <c r="P127" i="1"/>
  <c r="S127" i="1" s="1"/>
  <c r="P126" i="1"/>
  <c r="S126" i="1" s="1"/>
  <c r="P125" i="1"/>
  <c r="S125" i="1" s="1"/>
  <c r="P120" i="1"/>
  <c r="P119" i="1"/>
  <c r="P116" i="1"/>
  <c r="S116" i="1" s="1"/>
  <c r="P115" i="1"/>
  <c r="S115" i="1" s="1"/>
  <c r="P114" i="1"/>
  <c r="S114" i="1" s="1"/>
  <c r="P113" i="1"/>
  <c r="S113" i="1" s="1"/>
  <c r="P112" i="1"/>
  <c r="P111" i="1"/>
  <c r="P110" i="1"/>
  <c r="S110" i="1" s="1"/>
  <c r="P107" i="1"/>
  <c r="S107" i="1" s="1"/>
  <c r="P106" i="1"/>
  <c r="S106" i="1" s="1"/>
  <c r="P102" i="1"/>
  <c r="S102" i="1" s="1"/>
  <c r="P101" i="1"/>
  <c r="S101" i="1" s="1"/>
  <c r="P100" i="1"/>
  <c r="S100" i="1" s="1"/>
  <c r="P98" i="1"/>
  <c r="S98" i="1" s="1"/>
  <c r="P97" i="1"/>
  <c r="S97" i="1" s="1"/>
  <c r="P96" i="1"/>
  <c r="P95" i="1"/>
  <c r="S95" i="1" s="1"/>
  <c r="P94" i="1"/>
  <c r="S94" i="1" s="1"/>
  <c r="P93" i="1"/>
  <c r="S93" i="1" s="1"/>
  <c r="P91" i="1"/>
  <c r="S91" i="1" s="1"/>
  <c r="P90" i="1"/>
  <c r="S90" i="1" s="1"/>
  <c r="P88" i="1"/>
  <c r="S88" i="1" s="1"/>
  <c r="P87" i="1"/>
  <c r="S87" i="1" s="1"/>
  <c r="P86" i="1"/>
  <c r="S86" i="1" s="1"/>
  <c r="P85" i="1"/>
  <c r="S85" i="1" s="1"/>
  <c r="P84" i="1"/>
  <c r="S84" i="1" s="1"/>
  <c r="P83" i="1"/>
  <c r="S83" i="1" s="1"/>
  <c r="P82" i="1"/>
  <c r="S82" i="1" s="1"/>
  <c r="P81" i="1"/>
  <c r="S81" i="1" s="1"/>
  <c r="P80" i="1"/>
  <c r="S80" i="1" s="1"/>
  <c r="P78" i="1"/>
  <c r="S78" i="1" s="1"/>
  <c r="P77" i="1"/>
  <c r="S77" i="1" s="1"/>
  <c r="P76" i="1"/>
  <c r="S76" i="1" s="1"/>
  <c r="P75" i="1"/>
  <c r="S75" i="1" s="1"/>
  <c r="P74" i="1"/>
  <c r="S74" i="1" s="1"/>
  <c r="P73" i="1"/>
  <c r="S73" i="1" s="1"/>
  <c r="P72" i="1"/>
  <c r="S72" i="1" s="1"/>
  <c r="P71" i="1"/>
  <c r="S71" i="1" s="1"/>
  <c r="P70" i="1"/>
  <c r="S70" i="1" s="1"/>
  <c r="P69" i="1"/>
  <c r="S69" i="1" s="1"/>
  <c r="P67" i="1"/>
  <c r="S67" i="1" s="1"/>
  <c r="P66" i="1"/>
  <c r="S66" i="1" s="1"/>
  <c r="P62" i="1"/>
  <c r="S62" i="1" s="1"/>
  <c r="P61" i="1"/>
  <c r="S61" i="1" s="1"/>
  <c r="P60" i="1"/>
  <c r="S60" i="1" s="1"/>
  <c r="P40" i="1"/>
  <c r="S40" i="1" s="1"/>
  <c r="P39" i="1"/>
  <c r="S39" i="1" s="1"/>
  <c r="P38" i="1"/>
  <c r="S38" i="1" s="1"/>
  <c r="P34" i="1"/>
  <c r="S34" i="1" s="1"/>
  <c r="P36" i="1"/>
  <c r="S36" i="1" s="1"/>
  <c r="P33" i="1"/>
  <c r="S33" i="1" s="1"/>
  <c r="P32" i="1"/>
  <c r="S32" i="1" s="1"/>
  <c r="P31" i="1"/>
  <c r="S31" i="1" s="1"/>
  <c r="P16" i="1"/>
  <c r="S16" i="1" s="1"/>
  <c r="P15" i="1"/>
  <c r="P14" i="1"/>
  <c r="P13" i="1"/>
  <c r="P12" i="1"/>
  <c r="S12" i="1" s="1"/>
  <c r="P11" i="1"/>
  <c r="S11" i="1" s="1"/>
  <c r="P10" i="1"/>
  <c r="S10" i="1" s="1"/>
  <c r="P9" i="1"/>
  <c r="S9" i="1" s="1"/>
  <c r="P8" i="1"/>
  <c r="S8" i="1" s="1"/>
  <c r="P7" i="1"/>
  <c r="S7" i="1" s="1"/>
  <c r="P6" i="1"/>
  <c r="S6" i="1" s="1"/>
  <c r="P5" i="1"/>
  <c r="S5" i="1" s="1"/>
  <c r="P4" i="1"/>
  <c r="P3" i="1"/>
  <c r="S3" i="1" s="1"/>
  <c r="H181" i="1"/>
  <c r="P181" i="1" s="1"/>
  <c r="S181" i="1" s="1"/>
  <c r="H180" i="1"/>
  <c r="P180" i="1" s="1"/>
  <c r="S180" i="1" s="1"/>
  <c r="H179" i="1"/>
  <c r="P179" i="1" s="1"/>
  <c r="S179" i="1" s="1"/>
  <c r="H178" i="1"/>
  <c r="P178" i="1" s="1"/>
  <c r="S178" i="1" s="1"/>
  <c r="H138" i="1"/>
  <c r="H139" i="1"/>
  <c r="H52" i="1"/>
  <c r="H50" i="1"/>
  <c r="H49" i="1"/>
  <c r="H48" i="1"/>
  <c r="P48" i="1" s="1"/>
  <c r="S48" i="1" s="1"/>
  <c r="H47" i="1"/>
  <c r="H45" i="1"/>
  <c r="P45" i="1" s="1"/>
  <c r="S45" i="1" s="1"/>
  <c r="H46" i="1"/>
  <c r="P46" i="1" s="1"/>
  <c r="S46" i="1" s="1"/>
  <c r="H44" i="1"/>
  <c r="P44" i="1" s="1"/>
  <c r="S44" i="1" s="1"/>
  <c r="H43" i="1"/>
  <c r="P43" i="1" s="1"/>
  <c r="S43" i="1" s="1"/>
  <c r="H42" i="1"/>
  <c r="P42" i="1" s="1"/>
  <c r="S42" i="1" s="1"/>
  <c r="H41" i="1"/>
  <c r="P41" i="1" s="1"/>
  <c r="S41" i="1" s="1"/>
  <c r="H143" i="1"/>
  <c r="P143" i="1" s="1"/>
  <c r="S143" i="1" s="1"/>
  <c r="H37" i="1"/>
  <c r="H104" i="1"/>
  <c r="P104" i="1" s="1"/>
  <c r="S104" i="1" s="1"/>
  <c r="H22" i="1"/>
  <c r="H23" i="1"/>
  <c r="H59" i="1"/>
  <c r="H57" i="1"/>
  <c r="H56" i="1"/>
  <c r="P56" i="1" s="1"/>
  <c r="S56" i="1" s="1"/>
  <c r="H54" i="1"/>
  <c r="P54" i="1" s="1"/>
  <c r="H55" i="1"/>
  <c r="P55" i="1" s="1"/>
  <c r="S55" i="1" s="1"/>
  <c r="H64" i="1"/>
  <c r="P64" i="1" s="1"/>
  <c r="S64" i="1" s="1"/>
  <c r="H63" i="1"/>
  <c r="P63" i="1" s="1"/>
  <c r="S63" i="1" s="1"/>
  <c r="H109" i="1"/>
  <c r="H108" i="1"/>
  <c r="H153" i="1"/>
  <c r="P153" i="1" s="1"/>
  <c r="S153" i="1" s="1"/>
  <c r="H79" i="1"/>
  <c r="P79" i="1" s="1"/>
  <c r="S79" i="1" s="1"/>
  <c r="H141" i="1"/>
  <c r="P141" i="1" s="1"/>
  <c r="S141" i="1" s="1"/>
  <c r="H128" i="1"/>
  <c r="P128" i="1" s="1"/>
  <c r="S128" i="1" s="1"/>
  <c r="H191" i="1" l="1"/>
  <c r="S111" i="1"/>
  <c r="S191" i="1" s="1"/>
  <c r="C4" i="11" s="1"/>
  <c r="C33" i="11" s="1"/>
  <c r="S119" i="1"/>
  <c r="S163" i="1"/>
  <c r="P182" i="1"/>
  <c r="P191" i="1" s="1"/>
  <c r="I4" i="11" l="1"/>
  <c r="I33" i="11" s="1"/>
</calcChain>
</file>

<file path=xl/sharedStrings.xml><?xml version="1.0" encoding="utf-8"?>
<sst xmlns="http://schemas.openxmlformats.org/spreadsheetml/2006/main" count="2590" uniqueCount="1313">
  <si>
    <t>投資人</t>
    <phoneticPr fontId="2" type="noConversion"/>
  </si>
  <si>
    <t>業務員</t>
    <phoneticPr fontId="2" type="noConversion"/>
  </si>
  <si>
    <t>編號</t>
    <phoneticPr fontId="2" type="noConversion"/>
  </si>
  <si>
    <t>鄭翊成</t>
    <phoneticPr fontId="2" type="noConversion"/>
  </si>
  <si>
    <t>勞欣儀</t>
    <phoneticPr fontId="2" type="noConversion"/>
  </si>
  <si>
    <t>陳嘉澤</t>
    <phoneticPr fontId="2" type="noConversion"/>
  </si>
  <si>
    <t>李采霏</t>
    <phoneticPr fontId="2" type="noConversion"/>
  </si>
  <si>
    <t>陳奕中</t>
    <phoneticPr fontId="2" type="noConversion"/>
  </si>
  <si>
    <t>柯中皓</t>
    <phoneticPr fontId="2" type="noConversion"/>
  </si>
  <si>
    <t>黎劭宣</t>
    <phoneticPr fontId="2" type="noConversion"/>
  </si>
  <si>
    <t>趙士齊</t>
    <phoneticPr fontId="2" type="noConversion"/>
  </si>
  <si>
    <t>蔡妙旻</t>
    <phoneticPr fontId="2" type="noConversion"/>
  </si>
  <si>
    <t>黎劭宣</t>
    <phoneticPr fontId="2" type="noConversion"/>
  </si>
  <si>
    <t>陳奕中</t>
    <phoneticPr fontId="2" type="noConversion"/>
  </si>
  <si>
    <t>柯中皓</t>
    <phoneticPr fontId="2" type="noConversion"/>
  </si>
  <si>
    <t>蔡妙旻</t>
    <phoneticPr fontId="2" type="noConversion"/>
  </si>
  <si>
    <t>陳奕中</t>
    <phoneticPr fontId="2" type="noConversion"/>
  </si>
  <si>
    <t>趙士齊</t>
    <phoneticPr fontId="2" type="noConversion"/>
  </si>
  <si>
    <t>黎劭宣</t>
    <phoneticPr fontId="2" type="noConversion"/>
  </si>
  <si>
    <t>張凱翔</t>
    <phoneticPr fontId="2" type="noConversion"/>
  </si>
  <si>
    <t>陳嘉澤</t>
    <phoneticPr fontId="2" type="noConversion"/>
  </si>
  <si>
    <t>李培華</t>
    <phoneticPr fontId="2" type="noConversion"/>
  </si>
  <si>
    <t>李采霏</t>
    <phoneticPr fontId="2" type="noConversion"/>
  </si>
  <si>
    <t>陳嘉澤</t>
    <phoneticPr fontId="2" type="noConversion"/>
  </si>
  <si>
    <t>王俊明</t>
    <phoneticPr fontId="2" type="noConversion"/>
  </si>
  <si>
    <t>勞柏超</t>
    <phoneticPr fontId="2" type="noConversion"/>
  </si>
  <si>
    <t>鄭翊成</t>
    <phoneticPr fontId="2" type="noConversion"/>
  </si>
  <si>
    <t>陳嘉澤</t>
    <phoneticPr fontId="2" type="noConversion"/>
  </si>
  <si>
    <t>李於韓</t>
    <phoneticPr fontId="2" type="noConversion"/>
  </si>
  <si>
    <t>王俊隱</t>
    <phoneticPr fontId="2" type="noConversion"/>
  </si>
  <si>
    <t>李國麟</t>
    <phoneticPr fontId="2" type="noConversion"/>
  </si>
  <si>
    <t>勞柏超</t>
    <phoneticPr fontId="2" type="noConversion"/>
  </si>
  <si>
    <t>合約型態</t>
    <phoneticPr fontId="2" type="noConversion"/>
  </si>
  <si>
    <t>五五分利</t>
    <phoneticPr fontId="2" type="noConversion"/>
  </si>
  <si>
    <t>鄭翊成</t>
    <phoneticPr fontId="2" type="noConversion"/>
  </si>
  <si>
    <t>未註明</t>
    <phoneticPr fontId="2" type="noConversion"/>
  </si>
  <si>
    <t>鄭翊成</t>
    <phoneticPr fontId="2" type="noConversion"/>
  </si>
  <si>
    <t>55：45分利</t>
    <phoneticPr fontId="2" type="noConversion"/>
  </si>
  <si>
    <t>六四分利</t>
    <phoneticPr fontId="2" type="noConversion"/>
  </si>
  <si>
    <t>未註明</t>
    <phoneticPr fontId="2" type="noConversion"/>
  </si>
  <si>
    <t>郭昱成</t>
    <phoneticPr fontId="2" type="noConversion"/>
  </si>
  <si>
    <t>李國麟</t>
    <phoneticPr fontId="2" type="noConversion"/>
  </si>
  <si>
    <t>102年11月29日</t>
    <phoneticPr fontId="2" type="noConversion"/>
  </si>
  <si>
    <t>郭省彣</t>
    <phoneticPr fontId="2" type="noConversion"/>
  </si>
  <si>
    <t>勞欣儀</t>
    <phoneticPr fontId="2" type="noConversion"/>
  </si>
  <si>
    <t>鄭翊成</t>
    <phoneticPr fontId="2" type="noConversion"/>
  </si>
  <si>
    <t>蘇湘惟</t>
    <phoneticPr fontId="2" type="noConversion"/>
  </si>
  <si>
    <t>柯中皓</t>
    <phoneticPr fontId="2" type="noConversion"/>
  </si>
  <si>
    <t>趙士齊</t>
    <phoneticPr fontId="2" type="noConversion"/>
  </si>
  <si>
    <t>朱定康</t>
    <phoneticPr fontId="2" type="noConversion"/>
  </si>
  <si>
    <t>朱定揚</t>
    <phoneticPr fontId="2" type="noConversion"/>
  </si>
  <si>
    <t>王若君</t>
    <phoneticPr fontId="2" type="noConversion"/>
  </si>
  <si>
    <t>王沁熏</t>
    <phoneticPr fontId="2" type="noConversion"/>
  </si>
  <si>
    <t>陳冠安</t>
    <phoneticPr fontId="2" type="noConversion"/>
  </si>
  <si>
    <t>周佳萱</t>
    <phoneticPr fontId="2" type="noConversion"/>
  </si>
  <si>
    <t>勞伯超</t>
    <phoneticPr fontId="2" type="noConversion"/>
  </si>
  <si>
    <t>4-1</t>
    <phoneticPr fontId="2" type="noConversion"/>
  </si>
  <si>
    <t>4-2</t>
  </si>
  <si>
    <t>5-1</t>
    <phoneticPr fontId="2" type="noConversion"/>
  </si>
  <si>
    <t>5-2</t>
  </si>
  <si>
    <t>7-1</t>
    <phoneticPr fontId="2" type="noConversion"/>
  </si>
  <si>
    <t>7-2</t>
    <phoneticPr fontId="2" type="noConversion"/>
  </si>
  <si>
    <t>8-1</t>
    <phoneticPr fontId="2" type="noConversion"/>
  </si>
  <si>
    <t>8-2</t>
    <phoneticPr fontId="2" type="noConversion"/>
  </si>
  <si>
    <t>10-1</t>
    <phoneticPr fontId="2" type="noConversion"/>
  </si>
  <si>
    <t>10-2</t>
  </si>
  <si>
    <t>10-3</t>
  </si>
  <si>
    <t>10-4</t>
  </si>
  <si>
    <t>10-5</t>
  </si>
  <si>
    <t>10-6</t>
  </si>
  <si>
    <t>10-7</t>
  </si>
  <si>
    <t>10-8</t>
  </si>
  <si>
    <t>10-9</t>
  </si>
  <si>
    <t>10-10</t>
  </si>
  <si>
    <t>10-11</t>
  </si>
  <si>
    <t>11-1</t>
    <phoneticPr fontId="2" type="noConversion"/>
  </si>
  <si>
    <t>11-2</t>
  </si>
  <si>
    <t>11-3</t>
  </si>
  <si>
    <t>12-1</t>
    <phoneticPr fontId="2" type="noConversion"/>
  </si>
  <si>
    <t>12-2</t>
  </si>
  <si>
    <t>14-1</t>
    <phoneticPr fontId="2" type="noConversion"/>
  </si>
  <si>
    <t>14-2</t>
  </si>
  <si>
    <t>15-1</t>
    <phoneticPr fontId="2" type="noConversion"/>
  </si>
  <si>
    <t>15-2</t>
  </si>
  <si>
    <t>15-3</t>
  </si>
  <si>
    <t>15-4</t>
  </si>
  <si>
    <t>15-5</t>
  </si>
  <si>
    <t>15-6</t>
  </si>
  <si>
    <t>15-7</t>
  </si>
  <si>
    <t>15-8</t>
  </si>
  <si>
    <t>15-9</t>
  </si>
  <si>
    <t>15-10</t>
  </si>
  <si>
    <t>15-11</t>
  </si>
  <si>
    <t>15-12</t>
  </si>
  <si>
    <t>15-13</t>
  </si>
  <si>
    <t>16-1</t>
    <phoneticPr fontId="2" type="noConversion"/>
  </si>
  <si>
    <t>17-1</t>
    <phoneticPr fontId="2" type="noConversion"/>
  </si>
  <si>
    <t>17-2</t>
    <phoneticPr fontId="2" type="noConversion"/>
  </si>
  <si>
    <t>18-1</t>
    <phoneticPr fontId="2" type="noConversion"/>
  </si>
  <si>
    <t>18-2</t>
  </si>
  <si>
    <t>19-1</t>
    <phoneticPr fontId="2" type="noConversion"/>
  </si>
  <si>
    <t>20-1</t>
    <phoneticPr fontId="2" type="noConversion"/>
  </si>
  <si>
    <t>20-2</t>
    <phoneticPr fontId="2" type="noConversion"/>
  </si>
  <si>
    <t>21-1</t>
    <phoneticPr fontId="2" type="noConversion"/>
  </si>
  <si>
    <t>21-2</t>
    <phoneticPr fontId="2" type="noConversion"/>
  </si>
  <si>
    <t>24-1</t>
    <phoneticPr fontId="2" type="noConversion"/>
  </si>
  <si>
    <t>33-1</t>
    <phoneticPr fontId="2" type="noConversion"/>
  </si>
  <si>
    <t>39-1</t>
    <phoneticPr fontId="2" type="noConversion"/>
  </si>
  <si>
    <t>44-1</t>
    <phoneticPr fontId="2" type="noConversion"/>
  </si>
  <si>
    <t>49-1</t>
    <phoneticPr fontId="2" type="noConversion"/>
  </si>
  <si>
    <t>51-1</t>
    <phoneticPr fontId="2" type="noConversion"/>
  </si>
  <si>
    <t>53-1</t>
    <phoneticPr fontId="2" type="noConversion"/>
  </si>
  <si>
    <t>55-1</t>
    <phoneticPr fontId="2" type="noConversion"/>
  </si>
  <si>
    <t>57-1</t>
    <phoneticPr fontId="2" type="noConversion"/>
  </si>
  <si>
    <t>60-1</t>
    <phoneticPr fontId="2" type="noConversion"/>
  </si>
  <si>
    <t>1</t>
    <phoneticPr fontId="2" type="noConversion"/>
  </si>
  <si>
    <t>2</t>
    <phoneticPr fontId="2" type="noConversion"/>
  </si>
  <si>
    <t>3-1</t>
    <phoneticPr fontId="2" type="noConversion"/>
  </si>
  <si>
    <t>3-2</t>
    <phoneticPr fontId="2" type="noConversion"/>
  </si>
  <si>
    <t>6</t>
    <phoneticPr fontId="2" type="noConversion"/>
  </si>
  <si>
    <t>9</t>
    <phoneticPr fontId="2" type="noConversion"/>
  </si>
  <si>
    <t>13</t>
    <phoneticPr fontId="2" type="noConversion"/>
  </si>
  <si>
    <t>22</t>
    <phoneticPr fontId="2" type="noConversion"/>
  </si>
  <si>
    <t>38</t>
    <phoneticPr fontId="2" type="noConversion"/>
  </si>
  <si>
    <t>40</t>
    <phoneticPr fontId="2" type="noConversion"/>
  </si>
  <si>
    <t>48</t>
    <phoneticPr fontId="2" type="noConversion"/>
  </si>
  <si>
    <t>56</t>
    <phoneticPr fontId="2" type="noConversion"/>
  </si>
  <si>
    <t>26-1</t>
    <phoneticPr fontId="2" type="noConversion"/>
  </si>
  <si>
    <t>26-2</t>
    <phoneticPr fontId="2" type="noConversion"/>
  </si>
  <si>
    <t>不詳</t>
    <phoneticPr fontId="2" type="noConversion"/>
  </si>
  <si>
    <t>32</t>
    <phoneticPr fontId="2" type="noConversion"/>
  </si>
  <si>
    <t>41</t>
    <phoneticPr fontId="2" type="noConversion"/>
  </si>
  <si>
    <t>28</t>
    <phoneticPr fontId="2" type="noConversion"/>
  </si>
  <si>
    <t>29</t>
    <phoneticPr fontId="2" type="noConversion"/>
  </si>
  <si>
    <t>46</t>
    <phoneticPr fontId="2" type="noConversion"/>
  </si>
  <si>
    <t>52</t>
    <phoneticPr fontId="2" type="noConversion"/>
  </si>
  <si>
    <t>59</t>
    <phoneticPr fontId="2" type="noConversion"/>
  </si>
  <si>
    <t>62</t>
    <phoneticPr fontId="2" type="noConversion"/>
  </si>
  <si>
    <t>五五分利</t>
    <phoneticPr fontId="2" type="noConversion"/>
  </si>
  <si>
    <t>保證獲利10%</t>
    <phoneticPr fontId="2" type="noConversion"/>
  </si>
  <si>
    <t>五五分利</t>
    <phoneticPr fontId="2" type="noConversion"/>
  </si>
  <si>
    <t>五五分利</t>
    <phoneticPr fontId="2" type="noConversion"/>
  </si>
  <si>
    <t>保證獲利10%</t>
    <phoneticPr fontId="2" type="noConversion"/>
  </si>
  <si>
    <t>19-2</t>
    <phoneticPr fontId="2" type="noConversion"/>
  </si>
  <si>
    <t>24-2</t>
    <phoneticPr fontId="2" type="noConversion"/>
  </si>
  <si>
    <t>25</t>
    <phoneticPr fontId="2" type="noConversion"/>
  </si>
  <si>
    <t>27-1</t>
    <phoneticPr fontId="2" type="noConversion"/>
  </si>
  <si>
    <t>27-2</t>
    <phoneticPr fontId="2" type="noConversion"/>
  </si>
  <si>
    <t>30-1</t>
    <phoneticPr fontId="2" type="noConversion"/>
  </si>
  <si>
    <t>30-2</t>
    <phoneticPr fontId="2" type="noConversion"/>
  </si>
  <si>
    <t>30-3</t>
    <phoneticPr fontId="2" type="noConversion"/>
  </si>
  <si>
    <t>30-4</t>
    <phoneticPr fontId="2" type="noConversion"/>
  </si>
  <si>
    <t>30-5</t>
    <phoneticPr fontId="2" type="noConversion"/>
  </si>
  <si>
    <t>30-6</t>
    <phoneticPr fontId="2" type="noConversion"/>
  </si>
  <si>
    <t>30-7</t>
    <phoneticPr fontId="2" type="noConversion"/>
  </si>
  <si>
    <t>31-1</t>
    <phoneticPr fontId="2" type="noConversion"/>
  </si>
  <si>
    <t>23-1</t>
    <phoneticPr fontId="2" type="noConversion"/>
  </si>
  <si>
    <t>23-2</t>
    <phoneticPr fontId="2" type="noConversion"/>
  </si>
  <si>
    <t>23-3</t>
    <phoneticPr fontId="2" type="noConversion"/>
  </si>
  <si>
    <t>33-2</t>
    <phoneticPr fontId="2" type="noConversion"/>
  </si>
  <si>
    <t>33-3</t>
    <phoneticPr fontId="2" type="noConversion"/>
  </si>
  <si>
    <t>34-1</t>
    <phoneticPr fontId="2" type="noConversion"/>
  </si>
  <si>
    <t>34-2</t>
    <phoneticPr fontId="2" type="noConversion"/>
  </si>
  <si>
    <t>34-3</t>
    <phoneticPr fontId="2" type="noConversion"/>
  </si>
  <si>
    <t>34-4</t>
    <phoneticPr fontId="2" type="noConversion"/>
  </si>
  <si>
    <t>35</t>
    <phoneticPr fontId="2" type="noConversion"/>
  </si>
  <si>
    <t>36</t>
    <phoneticPr fontId="2" type="noConversion"/>
  </si>
  <si>
    <t>37-1</t>
    <phoneticPr fontId="2" type="noConversion"/>
  </si>
  <si>
    <t>37-2</t>
    <phoneticPr fontId="2" type="noConversion"/>
  </si>
  <si>
    <t>39-2</t>
    <phoneticPr fontId="2" type="noConversion"/>
  </si>
  <si>
    <t>42-1</t>
    <phoneticPr fontId="2" type="noConversion"/>
  </si>
  <si>
    <t>42-2</t>
    <phoneticPr fontId="2" type="noConversion"/>
  </si>
  <si>
    <t>42-3</t>
    <phoneticPr fontId="2" type="noConversion"/>
  </si>
  <si>
    <t>42-4</t>
    <phoneticPr fontId="2" type="noConversion"/>
  </si>
  <si>
    <t>43-1</t>
    <phoneticPr fontId="2" type="noConversion"/>
  </si>
  <si>
    <t>43-2</t>
    <phoneticPr fontId="2" type="noConversion"/>
  </si>
  <si>
    <t>43-3</t>
    <phoneticPr fontId="2" type="noConversion"/>
  </si>
  <si>
    <t>43-4</t>
    <phoneticPr fontId="2" type="noConversion"/>
  </si>
  <si>
    <t>43-5</t>
    <phoneticPr fontId="2" type="noConversion"/>
  </si>
  <si>
    <t>43-6</t>
    <phoneticPr fontId="2" type="noConversion"/>
  </si>
  <si>
    <t>44-2</t>
    <phoneticPr fontId="2" type="noConversion"/>
  </si>
  <si>
    <t>47-1</t>
    <phoneticPr fontId="2" type="noConversion"/>
  </si>
  <si>
    <t>47-2</t>
    <phoneticPr fontId="2" type="noConversion"/>
  </si>
  <si>
    <t>47-3</t>
    <phoneticPr fontId="2" type="noConversion"/>
  </si>
  <si>
    <t>47-4</t>
    <phoneticPr fontId="2" type="noConversion"/>
  </si>
  <si>
    <t>47-5</t>
    <phoneticPr fontId="2" type="noConversion"/>
  </si>
  <si>
    <t>49-2</t>
    <phoneticPr fontId="2" type="noConversion"/>
  </si>
  <si>
    <t>50-1</t>
    <phoneticPr fontId="2" type="noConversion"/>
  </si>
  <si>
    <t>50-2</t>
    <phoneticPr fontId="2" type="noConversion"/>
  </si>
  <si>
    <t>51-2</t>
    <phoneticPr fontId="2" type="noConversion"/>
  </si>
  <si>
    <t>51-3</t>
    <phoneticPr fontId="2" type="noConversion"/>
  </si>
  <si>
    <t>53-2</t>
    <phoneticPr fontId="2" type="noConversion"/>
  </si>
  <si>
    <t>53-3</t>
    <phoneticPr fontId="2" type="noConversion"/>
  </si>
  <si>
    <t>53-4</t>
    <phoneticPr fontId="2" type="noConversion"/>
  </si>
  <si>
    <t>53-5</t>
    <phoneticPr fontId="2" type="noConversion"/>
  </si>
  <si>
    <t>54</t>
    <phoneticPr fontId="2" type="noConversion"/>
  </si>
  <si>
    <t>55-2</t>
    <phoneticPr fontId="2" type="noConversion"/>
  </si>
  <si>
    <t>57-2</t>
    <phoneticPr fontId="2" type="noConversion"/>
  </si>
  <si>
    <t>58-1</t>
    <phoneticPr fontId="2" type="noConversion"/>
  </si>
  <si>
    <t>58-2</t>
    <phoneticPr fontId="2" type="noConversion"/>
  </si>
  <si>
    <t>58-3</t>
    <phoneticPr fontId="2" type="noConversion"/>
  </si>
  <si>
    <t>58-4</t>
    <phoneticPr fontId="2" type="noConversion"/>
  </si>
  <si>
    <t>60-2</t>
    <phoneticPr fontId="2" type="noConversion"/>
  </si>
  <si>
    <t>61-1</t>
    <phoneticPr fontId="2" type="noConversion"/>
  </si>
  <si>
    <t>61-2</t>
    <phoneticPr fontId="2" type="noConversion"/>
  </si>
  <si>
    <t>61-3</t>
    <phoneticPr fontId="2" type="noConversion"/>
  </si>
  <si>
    <t>10-12</t>
    <phoneticPr fontId="2" type="noConversion"/>
  </si>
  <si>
    <t>10-13</t>
    <phoneticPr fontId="2" type="noConversion"/>
  </si>
  <si>
    <t>10-14</t>
    <phoneticPr fontId="2" type="noConversion"/>
  </si>
  <si>
    <t>金額</t>
    <phoneticPr fontId="2" type="noConversion"/>
  </si>
  <si>
    <t>合計</t>
    <phoneticPr fontId="2" type="noConversion"/>
  </si>
  <si>
    <t>告訴人吳東河</t>
    <phoneticPr fontId="2" type="noConversion"/>
  </si>
  <si>
    <t>告訴人李宗賢</t>
    <phoneticPr fontId="2" type="noConversion"/>
  </si>
  <si>
    <t>告訴人李隆儀</t>
    <phoneticPr fontId="2" type="noConversion"/>
  </si>
  <si>
    <t>告訴人杜冠良</t>
    <phoneticPr fontId="2" type="noConversion"/>
  </si>
  <si>
    <t>告訴人林英娥</t>
    <phoneticPr fontId="2" type="noConversion"/>
  </si>
  <si>
    <t>告訴人林報儉</t>
    <phoneticPr fontId="2" type="noConversion"/>
  </si>
  <si>
    <t>告訴人林詡庭</t>
    <phoneticPr fontId="2" type="noConversion"/>
  </si>
  <si>
    <t>告訴人林鉉閎</t>
    <phoneticPr fontId="2" type="noConversion"/>
  </si>
  <si>
    <t>告訴人姜智和</t>
    <phoneticPr fontId="2" type="noConversion"/>
  </si>
  <si>
    <t>告訴人柯致專</t>
    <phoneticPr fontId="2" type="noConversion"/>
  </si>
  <si>
    <t>告訴人洪崇勛</t>
    <phoneticPr fontId="2" type="noConversion"/>
  </si>
  <si>
    <t>告訴人翁玉琪</t>
    <phoneticPr fontId="2" type="noConversion"/>
  </si>
  <si>
    <t>告訴人張世昌</t>
    <phoneticPr fontId="2" type="noConversion"/>
  </si>
  <si>
    <t>告訴人張玉萍</t>
    <phoneticPr fontId="2" type="noConversion"/>
  </si>
  <si>
    <t>告訴人張嘉明</t>
    <phoneticPr fontId="2" type="noConversion"/>
  </si>
  <si>
    <t>告訴人張麗莉</t>
    <phoneticPr fontId="2" type="noConversion"/>
  </si>
  <si>
    <t>告訴人郭明鑫</t>
    <phoneticPr fontId="2" type="noConversion"/>
  </si>
  <si>
    <t>告訴人郭麟瑤</t>
    <phoneticPr fontId="2" type="noConversion"/>
  </si>
  <si>
    <t>告訴人陳永勝</t>
    <phoneticPr fontId="2" type="noConversion"/>
  </si>
  <si>
    <t>告訴人陳俊有</t>
    <phoneticPr fontId="2" type="noConversion"/>
  </si>
  <si>
    <t>告訴人陸秀榮</t>
    <phoneticPr fontId="2" type="noConversion"/>
  </si>
  <si>
    <t>告訴人游雅淇</t>
    <phoneticPr fontId="2" type="noConversion"/>
  </si>
  <si>
    <t>告訴人黃子癸</t>
    <phoneticPr fontId="2" type="noConversion"/>
  </si>
  <si>
    <t>告訴人黃世杰</t>
    <phoneticPr fontId="2" type="noConversion"/>
  </si>
  <si>
    <t>告訴人黃梓山</t>
    <phoneticPr fontId="2" type="noConversion"/>
  </si>
  <si>
    <t>告訴人黃勝茂</t>
    <phoneticPr fontId="2" type="noConversion"/>
  </si>
  <si>
    <t>告訴人黃曉琦</t>
    <phoneticPr fontId="2" type="noConversion"/>
  </si>
  <si>
    <t>告訴人楊瑞榮</t>
    <phoneticPr fontId="2" type="noConversion"/>
  </si>
  <si>
    <t>告訴人董毓才</t>
    <phoneticPr fontId="2" type="noConversion"/>
  </si>
  <si>
    <t>告訴人鄭芸芸</t>
    <phoneticPr fontId="2" type="noConversion"/>
  </si>
  <si>
    <t>告訴人賴濬炎</t>
    <phoneticPr fontId="2" type="noConversion"/>
  </si>
  <si>
    <t>告訴人謝燕村</t>
    <phoneticPr fontId="2" type="noConversion"/>
  </si>
  <si>
    <t>告訴人羅中成</t>
    <phoneticPr fontId="2" type="noConversion"/>
  </si>
  <si>
    <t>告訴人蘇威全</t>
    <phoneticPr fontId="2" type="noConversion"/>
  </si>
  <si>
    <t>告訴人陳雪瓶</t>
    <phoneticPr fontId="2" type="noConversion"/>
  </si>
  <si>
    <t>16-2</t>
    <phoneticPr fontId="2" type="noConversion"/>
  </si>
  <si>
    <t>保證獲利15%</t>
  </si>
  <si>
    <t>保證獲利6%</t>
  </si>
  <si>
    <t>保證獲利9%</t>
  </si>
  <si>
    <t>保證獲利10%</t>
  </si>
  <si>
    <t>不詳</t>
    <phoneticPr fontId="2" type="noConversion"/>
  </si>
  <si>
    <t>曾昭榮</t>
    <phoneticPr fontId="2" type="noConversion"/>
  </si>
  <si>
    <t>45：55分利</t>
    <phoneticPr fontId="2" type="noConversion"/>
  </si>
  <si>
    <t>七三分利</t>
    <phoneticPr fontId="2" type="noConversion"/>
  </si>
  <si>
    <t>股數</t>
    <phoneticPr fontId="2" type="noConversion"/>
  </si>
  <si>
    <t>單價</t>
    <phoneticPr fontId="2" type="noConversion"/>
  </si>
  <si>
    <t>五五分利</t>
    <phoneticPr fontId="2" type="noConversion"/>
  </si>
  <si>
    <t>陳嘉澤</t>
    <phoneticPr fontId="2" type="noConversion"/>
  </si>
  <si>
    <t>102年07月02日</t>
    <phoneticPr fontId="2" type="noConversion"/>
  </si>
  <si>
    <t>31-2</t>
    <phoneticPr fontId="2" type="noConversion"/>
  </si>
  <si>
    <t>告訴人陳仁誠</t>
    <phoneticPr fontId="2" type="noConversion"/>
  </si>
  <si>
    <t>陳貴英</t>
    <phoneticPr fontId="2" type="noConversion"/>
  </si>
  <si>
    <t>張良駿</t>
    <phoneticPr fontId="2" type="noConversion"/>
  </si>
  <si>
    <t>張俊堯</t>
    <phoneticPr fontId="2" type="noConversion"/>
  </si>
  <si>
    <t>告訴人林報儉</t>
    <phoneticPr fontId="2" type="noConversion"/>
  </si>
  <si>
    <t>鄭翊成（無署名）</t>
    <phoneticPr fontId="2" type="noConversion"/>
  </si>
  <si>
    <t>弘融公司（李於韓）</t>
    <phoneticPr fontId="2" type="noConversion"/>
  </si>
  <si>
    <t>保證獲利8%</t>
    <phoneticPr fontId="2" type="noConversion"/>
  </si>
  <si>
    <t>告訴人林報儉</t>
    <phoneticPr fontId="2" type="noConversion"/>
  </si>
  <si>
    <t>投資人証述（A1P033~036）</t>
    <phoneticPr fontId="2" type="noConversion"/>
  </si>
  <si>
    <t>已售出贖回</t>
    <phoneticPr fontId="2" type="noConversion"/>
  </si>
  <si>
    <t>投資人證述（A1P037~040、P175~177）</t>
    <phoneticPr fontId="2" type="noConversion"/>
  </si>
  <si>
    <t>毋須分利</t>
    <phoneticPr fontId="2" type="noConversion"/>
  </si>
  <si>
    <t>45-1</t>
    <phoneticPr fontId="2" type="noConversion"/>
  </si>
  <si>
    <t>告訴人郭麟瑤</t>
    <phoneticPr fontId="2" type="noConversion"/>
  </si>
  <si>
    <t>投資人證述（A1P029~032、A1P169~171）</t>
    <phoneticPr fontId="2" type="noConversion"/>
  </si>
  <si>
    <t>未載</t>
    <phoneticPr fontId="2" type="noConversion"/>
  </si>
  <si>
    <t>告訴人洪孋馨</t>
    <phoneticPr fontId="2" type="noConversion"/>
  </si>
  <si>
    <t>協議書（A14
P159~160）</t>
    <phoneticPr fontId="2" type="noConversion"/>
  </si>
  <si>
    <t>37-3</t>
  </si>
  <si>
    <t>五五分利</t>
  </si>
  <si>
    <t>投資人証述（A24P2-4）、
匯款申請書（A24P9）</t>
    <phoneticPr fontId="2" type="noConversion"/>
  </si>
  <si>
    <t>實際款項係當面繳交現金予蔡妙旻（A24P12-12反、P28）</t>
    <phoneticPr fontId="2" type="noConversion"/>
  </si>
  <si>
    <t>實際係交付現金（A24P68）</t>
    <phoneticPr fontId="2" type="noConversion"/>
  </si>
  <si>
    <t>李於韓</t>
    <phoneticPr fontId="2" type="noConversion"/>
  </si>
  <si>
    <t>李采霏
陳嘉澤</t>
    <phoneticPr fontId="2" type="noConversion"/>
  </si>
  <si>
    <t>已賣出贖回，取回款項8萬428元</t>
    <phoneticPr fontId="2" type="noConversion"/>
  </si>
  <si>
    <t>繳交現金（A27P3）</t>
    <phoneticPr fontId="2" type="noConversion"/>
  </si>
  <si>
    <t>鄭翊成（未簽名）</t>
    <phoneticPr fontId="2" type="noConversion"/>
  </si>
  <si>
    <t>已售出贖回一半股票並取回價款</t>
    <phoneticPr fontId="2" type="noConversion"/>
  </si>
  <si>
    <t>鄭翊成</t>
    <phoneticPr fontId="2" type="noConversion"/>
  </si>
  <si>
    <t>投資人証述（A11P30-32、A32P34-35）、
匯款申請書（A32P40）、
銀行交易明細（A24P104）</t>
    <phoneticPr fontId="2" type="noConversion"/>
  </si>
  <si>
    <t>李國麟</t>
    <phoneticPr fontId="2" type="noConversion"/>
  </si>
  <si>
    <t>投資人証述（A26P12、P49-53、A32P83-84）、
協議書（A14
P137~138、A32
P085~086）、
匯款申請書（A32P91）</t>
    <phoneticPr fontId="2" type="noConversion"/>
  </si>
  <si>
    <t>陳奕中/
黎劭宣</t>
    <phoneticPr fontId="2" type="noConversion"/>
  </si>
  <si>
    <t>現金繳付給蔡妙旻（Ａ32Ｐ185）</t>
    <phoneticPr fontId="2" type="noConversion"/>
  </si>
  <si>
    <t>告訴狀資料（A24P11-12、P22-23）、
銀行交易明細（A24P11反）</t>
    <phoneticPr fontId="2" type="noConversion"/>
  </si>
  <si>
    <t>已售出贖回，取回本利26萬5719元</t>
    <phoneticPr fontId="2" type="noConversion"/>
  </si>
  <si>
    <t>100％利潤由投資人取得</t>
    <phoneticPr fontId="2" type="noConversion"/>
  </si>
  <si>
    <t>投資人証述（A11P30-32、A32
P194-196）、
投資人整理之資料（A34P130-132頁）、
協議書（A34
P141）、
匯款申請書（A34P147）</t>
    <phoneticPr fontId="2" type="noConversion"/>
  </si>
  <si>
    <t>投資人証述（A32P99-100、
A34P150-151）、
協議書（A14
P174~175、A32
P107~108）</t>
    <phoneticPr fontId="2" type="noConversion"/>
  </si>
  <si>
    <t>勞柏超</t>
  </si>
  <si>
    <t>告訴人郭麟瑤</t>
    <phoneticPr fontId="2" type="noConversion"/>
  </si>
  <si>
    <t>投資人証述（A1P037~040、A1P175~177）</t>
    <phoneticPr fontId="2" type="noConversion"/>
  </si>
  <si>
    <t>告訴狀資料（A24P11-12、P21）、
銀行交易明細（A24P11反）</t>
    <phoneticPr fontId="2" type="noConversion"/>
  </si>
  <si>
    <t>黎劭宣（A35P38）</t>
    <phoneticPr fontId="2" type="noConversion"/>
  </si>
  <si>
    <t>投資人証述（A32P207-208、A35P59）</t>
    <phoneticPr fontId="2" type="noConversion"/>
  </si>
  <si>
    <t>保證本金</t>
    <phoneticPr fontId="2" type="noConversion"/>
  </si>
  <si>
    <t>郭昱成（A35P86反）</t>
    <phoneticPr fontId="2" type="noConversion"/>
  </si>
  <si>
    <t>李於韓</t>
    <phoneticPr fontId="2" type="noConversion"/>
  </si>
  <si>
    <t>不明</t>
    <phoneticPr fontId="2" type="noConversion"/>
  </si>
  <si>
    <t>卷證出處</t>
    <phoneticPr fontId="2" type="noConversion"/>
  </si>
  <si>
    <t>張凱翔（A35P29）</t>
    <phoneticPr fontId="2" type="noConversion"/>
  </si>
  <si>
    <t>保證獲利8%（按約定價格結算）</t>
    <phoneticPr fontId="2" type="noConversion"/>
  </si>
  <si>
    <t>保證獲利9%（按約定價格結算）</t>
    <phoneticPr fontId="2" type="noConversion"/>
  </si>
  <si>
    <t>保證獲利9%（按約定價格結算）</t>
    <phoneticPr fontId="2" type="noConversion"/>
  </si>
  <si>
    <t>保證獲利8%（按約定價格結算）</t>
    <phoneticPr fontId="2" type="noConversion"/>
  </si>
  <si>
    <t>3583辛耘</t>
    <phoneticPr fontId="2" type="noConversion"/>
  </si>
  <si>
    <t>5274信驊</t>
    <phoneticPr fontId="2" type="noConversion"/>
  </si>
  <si>
    <t>8436大江</t>
    <phoneticPr fontId="2" type="noConversion"/>
  </si>
  <si>
    <t>4971英特磊</t>
    <phoneticPr fontId="2" type="noConversion"/>
  </si>
  <si>
    <t>6405悅城</t>
    <phoneticPr fontId="2" type="noConversion"/>
  </si>
  <si>
    <t>4180安成藥</t>
    <phoneticPr fontId="2" type="noConversion"/>
  </si>
  <si>
    <t>4999鑫禾</t>
    <phoneticPr fontId="2" type="noConversion"/>
  </si>
  <si>
    <t>2926誠品</t>
    <phoneticPr fontId="2" type="noConversion"/>
  </si>
  <si>
    <t>2731雄獅</t>
    <phoneticPr fontId="2" type="noConversion"/>
  </si>
  <si>
    <t>4536拓凱</t>
    <phoneticPr fontId="2" type="noConversion"/>
  </si>
  <si>
    <t>5280F-敦泰</t>
    <phoneticPr fontId="2" type="noConversion"/>
  </si>
  <si>
    <t>4173久裕</t>
    <phoneticPr fontId="2" type="noConversion"/>
  </si>
  <si>
    <t>4168醣聯</t>
    <phoneticPr fontId="2" type="noConversion"/>
  </si>
  <si>
    <t>4152台微體</t>
    <phoneticPr fontId="2" type="noConversion"/>
  </si>
  <si>
    <t>2729瓦城</t>
    <phoneticPr fontId="2" type="noConversion"/>
  </si>
  <si>
    <t>1786科妍</t>
    <phoneticPr fontId="2" type="noConversion"/>
  </si>
  <si>
    <t>5287數字科</t>
    <phoneticPr fontId="2" type="noConversion"/>
  </si>
  <si>
    <t>1626F-艾美</t>
    <phoneticPr fontId="2" type="noConversion"/>
  </si>
  <si>
    <t>4157太景</t>
    <phoneticPr fontId="2" type="noConversion"/>
  </si>
  <si>
    <t>4745F-合富</t>
    <phoneticPr fontId="2" type="noConversion"/>
  </si>
  <si>
    <t>5426鎧勝</t>
    <phoneticPr fontId="2" type="noConversion"/>
  </si>
  <si>
    <t>4163鐿鈦</t>
    <phoneticPr fontId="2" type="noConversion"/>
  </si>
  <si>
    <t>4164承業</t>
    <phoneticPr fontId="2" type="noConversion"/>
  </si>
  <si>
    <t>9802F-鈺齊</t>
    <phoneticPr fontId="2" type="noConversion"/>
  </si>
  <si>
    <t>4162智擎</t>
    <phoneticPr fontId="2" type="noConversion"/>
  </si>
  <si>
    <t>3675德微</t>
    <phoneticPr fontId="2" type="noConversion"/>
  </si>
  <si>
    <t>4977F-眾達</t>
    <phoneticPr fontId="2" type="noConversion"/>
  </si>
  <si>
    <t>6484惠合</t>
    <phoneticPr fontId="2" type="noConversion"/>
  </si>
  <si>
    <t>5264F-鎧勝</t>
    <phoneticPr fontId="2" type="noConversion"/>
  </si>
  <si>
    <t>5225F-東科</t>
    <phoneticPr fontId="2" type="noConversion"/>
  </si>
  <si>
    <t>PCGE</t>
    <phoneticPr fontId="2" type="noConversion"/>
  </si>
  <si>
    <t>備註</t>
    <phoneticPr fontId="2" type="noConversion"/>
  </si>
  <si>
    <t>102年6月25日</t>
    <phoneticPr fontId="2" type="noConversion"/>
  </si>
  <si>
    <t>已於101/12/11售出贖回，本利43萬9,823元作為日後充抵買進其他股票之價金。。</t>
    <phoneticPr fontId="2" type="noConversion"/>
  </si>
  <si>
    <t>已於102/2/22售出贖回，本利84萬8,778元作為日後充抵買進其他股票之價金。</t>
    <phoneticPr fontId="2" type="noConversion"/>
  </si>
  <si>
    <t>同上</t>
    <phoneticPr fontId="2" type="noConversion"/>
  </si>
  <si>
    <t>支付現金（A34P36）</t>
    <phoneticPr fontId="2" type="noConversion"/>
  </si>
  <si>
    <t>陳嘉澤</t>
    <phoneticPr fontId="2" type="noConversion"/>
  </si>
  <si>
    <t>犯罪所得</t>
    <phoneticPr fontId="2" type="noConversion"/>
  </si>
  <si>
    <t>不明</t>
    <phoneticPr fontId="2" type="noConversion"/>
  </si>
  <si>
    <t>協議書（A1P059~060）</t>
    <phoneticPr fontId="2" type="noConversion"/>
  </si>
  <si>
    <t>約172,000元</t>
    <phoneticPr fontId="2" type="noConversion"/>
  </si>
  <si>
    <t>200,000元
(利息不明)</t>
    <phoneticPr fontId="2" type="noConversion"/>
  </si>
  <si>
    <t>約182,000元</t>
    <phoneticPr fontId="2" type="noConversion"/>
  </si>
  <si>
    <t>約540,000元</t>
    <phoneticPr fontId="2" type="noConversion"/>
  </si>
  <si>
    <t>鼎祥科技</t>
    <phoneticPr fontId="2" type="noConversion"/>
  </si>
  <si>
    <t>101年下半年</t>
    <phoneticPr fontId="2" type="noConversion"/>
  </si>
  <si>
    <r>
      <t>約2</t>
    </r>
    <r>
      <rPr>
        <sz val="12"/>
        <rFont val="新細明體"/>
        <family val="1"/>
        <charset val="136"/>
      </rPr>
      <t>0幾萬元</t>
    </r>
    <phoneticPr fontId="2" type="noConversion"/>
  </si>
  <si>
    <t>交易日</t>
    <phoneticPr fontId="2" type="noConversion"/>
  </si>
  <si>
    <t>現金</t>
    <phoneticPr fontId="2" type="noConversion"/>
  </si>
  <si>
    <t>收款帳戶</t>
    <phoneticPr fontId="2" type="noConversion"/>
  </si>
  <si>
    <t>未簽立協議書</t>
    <phoneticPr fontId="2" type="noConversion"/>
  </si>
  <si>
    <t>未簽立協議書</t>
    <phoneticPr fontId="2" type="noConversion"/>
  </si>
  <si>
    <t>蘇紹慈
周佳萱</t>
    <phoneticPr fontId="2" type="noConversion"/>
  </si>
  <si>
    <t>1.繳交現金（A27P3）。
2.有實際過戶，係由「陳奕中」名下過戶至告訴人名下（A35P120-1至120-2、本院卷四第102頁）。</t>
    <phoneticPr fontId="2" type="noConversion"/>
  </si>
  <si>
    <t>鼎祥科技迄今並未上市櫃</t>
    <phoneticPr fontId="2" type="noConversion"/>
  </si>
  <si>
    <t>因已贖回，協議書被收回，故投資人未能提出協議書。</t>
    <phoneticPr fontId="2" type="noConversion"/>
  </si>
  <si>
    <t>投資人証述（A11P30-32、P40-41、A32P59-60）、
銀行交易明細（A27P47）</t>
    <phoneticPr fontId="2" type="noConversion"/>
  </si>
  <si>
    <t>約2,260,000元</t>
    <phoneticPr fontId="2" type="noConversion"/>
  </si>
  <si>
    <t>4163鐿鈦</t>
    <phoneticPr fontId="2" type="noConversion"/>
  </si>
  <si>
    <t>除退回1萬元利潤外，其餘款項全數轉單作為充抵投資「太景」股票之價金。</t>
    <phoneticPr fontId="2" type="noConversion"/>
  </si>
  <si>
    <t>係以「英特磊」股票本利轉單投資，並未再匯出款項。</t>
    <phoneticPr fontId="2" type="noConversion"/>
  </si>
  <si>
    <t>已於101/10/8售出贖回，本利27,600元全數作為充抵買進「鐿鈦」股票之價金。</t>
    <phoneticPr fontId="2" type="noConversion"/>
  </si>
  <si>
    <t>已於101/11/15售出贖回，本利17萬9,181.5元全數作為充抵買進「合富」股票之價金。</t>
    <phoneticPr fontId="2" type="noConversion"/>
  </si>
  <si>
    <t>已於101/11/9售出贖回，本利100,700元於同日全數作為充抵買進「鐿鈦」股票之價金。</t>
    <phoneticPr fontId="2" type="noConversion"/>
  </si>
  <si>
    <t>已於101/12/13售出贖回，本利16萬1仟元全數作為充抵買進「合富」股票之價金。</t>
    <phoneticPr fontId="2" type="noConversion"/>
  </si>
  <si>
    <t>1.僅匯款35萬元，其餘款項係以先前購買「德微」、「智擎」股票出脫所得充抵。
2.已於102/1/4售出贖回，本利54萬146元作為日後充抵買進其他股票之價金。</t>
    <phoneticPr fontId="2" type="noConversion"/>
  </si>
  <si>
    <r>
      <t xml:space="preserve">1.僅匯款5萬5仟元，其餘款項係以先前購買「瓦城」、「鈺齊」股票出脫所得充抵。
</t>
    </r>
    <r>
      <rPr>
        <sz val="12"/>
        <rFont val="新細明體"/>
        <family val="1"/>
        <charset val="136"/>
      </rPr>
      <t>2.已於</t>
    </r>
    <r>
      <rPr>
        <sz val="12"/>
        <rFont val="新細明體"/>
        <family val="1"/>
        <charset val="136"/>
      </rPr>
      <t>102/4/3售出贖回，本利61萬6仟元作為日後充抵買進其他股票之價金。</t>
    </r>
    <phoneticPr fontId="2" type="noConversion"/>
  </si>
  <si>
    <r>
      <t>1.係以先前投資標的獲利了結之本利充抵投資款，並未實際另行支付款項。
2.</t>
    </r>
    <r>
      <rPr>
        <sz val="12"/>
        <rFont val="新細明體"/>
        <family val="1"/>
        <charset val="136"/>
      </rPr>
      <t>已於102/4/25售出贖回，本利126萬9,400元作為日後充抵買進其他股票之價金。</t>
    </r>
    <phoneticPr fontId="2" type="noConversion"/>
  </si>
  <si>
    <t>係以先前投資標的獲利了結之本利充抵投資款，並未實際另行支付款項。</t>
    <phoneticPr fontId="2" type="noConversion"/>
  </si>
  <si>
    <t>已售出贖回，本利372,366元全數充抵買進「信驊」股票之價金</t>
    <phoneticPr fontId="2" type="noConversion"/>
  </si>
  <si>
    <r>
      <t>1.</t>
    </r>
    <r>
      <rPr>
        <sz val="12"/>
        <rFont val="新細明體"/>
        <family val="1"/>
        <charset val="136"/>
      </rPr>
      <t>僅匯出款項2,634元，餘款係以先前購買「鎧勝」股票出脫所得之372,366元充抵；</t>
    </r>
    <r>
      <rPr>
        <sz val="12"/>
        <rFont val="新細明體"/>
        <family val="1"/>
        <charset val="136"/>
      </rPr>
      <t>2.</t>
    </r>
    <r>
      <rPr>
        <sz val="12"/>
        <rFont val="新細明體"/>
        <family val="1"/>
        <charset val="136"/>
      </rPr>
      <t>另信驊股票已售出贖回，本利455,679元全數充抵買進「敦泰」股票之價金。</t>
    </r>
    <phoneticPr fontId="2" type="noConversion"/>
  </si>
  <si>
    <t>1.僅繳款現金4,321元，餘款係以先前購買「信驊」股票出脫所得之455,679元充抵；2.另敦泰股票已售出贖回，取回255,819元</t>
    <phoneticPr fontId="2" type="noConversion"/>
  </si>
  <si>
    <t>125,000
（利息不明）</t>
    <phoneticPr fontId="2" type="noConversion"/>
  </si>
  <si>
    <t>已售出取回本利</t>
    <phoneticPr fontId="2" type="noConversion"/>
  </si>
  <si>
    <t xml:space="preserve">係以先前購買「辛耘」公司股票結清本利22萬3,406元款項，退還5萬5,403元後，其餘款項16萬8,000元充抵投資大江股票價款   </t>
    <phoneticPr fontId="2" type="noConversion"/>
  </si>
  <si>
    <t>僅匯出款項18萬元，另18萬元係以先前購買「艾美特」股票出脫所得之18萬元充抵。</t>
    <phoneticPr fontId="2" type="noConversion"/>
  </si>
  <si>
    <t>已售出贖回，僅取回款項5萬5,403元，餘款16萬8,000元充抵買進「大江」股票之價金</t>
    <phoneticPr fontId="2" type="noConversion"/>
  </si>
  <si>
    <t>已售出贖回，僅取回5,361元（A32P236），其餘款項8萬4,000元充抵投資「大江」股票價款</t>
    <phoneticPr fontId="2" type="noConversion"/>
  </si>
  <si>
    <t>用「辛耘」股票本利轉投資，並未另行支付款項</t>
    <phoneticPr fontId="2" type="noConversion"/>
  </si>
  <si>
    <t>3583辛耘</t>
    <phoneticPr fontId="2" type="noConversion"/>
  </si>
  <si>
    <t>5274信驊</t>
    <phoneticPr fontId="2" type="noConversion"/>
  </si>
  <si>
    <t>係以「洪志昕」名義匯款(A22P38-39)</t>
    <phoneticPr fontId="2" type="noConversion"/>
  </si>
  <si>
    <t>係與郭麟瑤購買辛耘6000股部分，合計匯款30萬4000元（A22P32、P38）。</t>
    <phoneticPr fontId="2" type="noConversion"/>
  </si>
  <si>
    <t>570,000
（利息不明）</t>
    <phoneticPr fontId="2" type="noConversion"/>
  </si>
  <si>
    <t>210,000
（利息不明）</t>
    <phoneticPr fontId="2" type="noConversion"/>
  </si>
  <si>
    <r>
      <t>已售出贖回，僅取回款項6萬3,635元，其餘款項20萬元充抵購買「</t>
    </r>
    <r>
      <rPr>
        <sz val="12"/>
        <rFont val="新細明體"/>
        <family val="1"/>
        <charset val="136"/>
      </rPr>
      <t>安成</t>
    </r>
    <r>
      <rPr>
        <sz val="12"/>
        <rFont val="新細明體"/>
        <family val="1"/>
        <charset val="136"/>
      </rPr>
      <t>」</t>
    </r>
    <r>
      <rPr>
        <sz val="12"/>
        <rFont val="新細明體"/>
        <family val="1"/>
        <charset val="136"/>
      </rPr>
      <t>股票之價金</t>
    </r>
    <phoneticPr fontId="2" type="noConversion"/>
  </si>
  <si>
    <t>用「信驊」股票本利轉投資，並未另行支付款項</t>
    <phoneticPr fontId="2" type="noConversion"/>
  </si>
  <si>
    <t>已賣出贖回，本利58,285元全部充抵購買「久裕」股票之價金</t>
    <phoneticPr fontId="2" type="noConversion"/>
  </si>
  <si>
    <t>僅匯出1,715元，差額係以「鑫禾」股票贖回之本利相抵</t>
    <phoneticPr fontId="2" type="noConversion"/>
  </si>
  <si>
    <t>與郭麟瑤投資合富股票之款項合併匯出款項14萬4000元（A34P206、208）</t>
    <phoneticPr fontId="2" type="noConversion"/>
  </si>
  <si>
    <t>已售出贖回，本利7萬6,467元全數用以充抵投資「信驊」公司價金（A34P210）</t>
    <phoneticPr fontId="2" type="noConversion"/>
  </si>
  <si>
    <t>僅匯出16萬3,563元投資款，差額係以「合富」股票贖回之本利7萬6,467元相抵（A34P229）</t>
    <phoneticPr fontId="2" type="noConversion"/>
  </si>
  <si>
    <t>與郭明鑫投資合富股票之款項合併匯出款項14萬4000元（A34P206、208）</t>
    <phoneticPr fontId="2" type="noConversion"/>
  </si>
  <si>
    <t>僅匯出19萬7,945元投資款，差額係以「合富」、「誠品」股票贖回之本利7萬6467元、20萬5,588元相抵（A34P204、210、215、P221）</t>
    <phoneticPr fontId="2" type="noConversion"/>
  </si>
  <si>
    <t>贖回本利7萬6467元，全數用以充抵投資「信驊」股票之價金（A22P32）</t>
    <phoneticPr fontId="2" type="noConversion"/>
  </si>
  <si>
    <t>贖回本利20萬5,588元，全數用以充抵投資「信驊」股票之價金（A22P32）</t>
    <phoneticPr fontId="2" type="noConversion"/>
  </si>
  <si>
    <t>係與洪孋馨購買辛耘2000股部分，合計匯款30萬4000元（A22P32、P38）</t>
    <phoneticPr fontId="2" type="noConversion"/>
  </si>
  <si>
    <t>協議書遭陳嘉澤收回</t>
    <phoneticPr fontId="2" type="noConversion"/>
  </si>
  <si>
    <t xml:space="preserve">已賣出贖回，僅取回2萬5,000元，其餘款項20萬6,000元充抵購買「太景」股票之價金
</t>
    <phoneticPr fontId="2" type="noConversion"/>
  </si>
  <si>
    <t>已賣出贖回，僅取回43萬7,768元，其餘款項17萬2,000元充抵購買「大江」股票之價金</t>
    <phoneticPr fontId="2" type="noConversion"/>
  </si>
  <si>
    <t>以贖回「信驊」之股款轉投資</t>
    <phoneticPr fontId="2" type="noConversion"/>
  </si>
  <si>
    <t>以贖回「英特磊」之股款轉投資</t>
    <phoneticPr fontId="2" type="noConversion"/>
  </si>
  <si>
    <t>約100,000元</t>
    <phoneticPr fontId="2" type="noConversion"/>
  </si>
  <si>
    <t>101年間，告訴人陳俊有另有投資台微體、醣聯部分之股票，均已售出並取回本利，惟因未能明確說明投資明細，故無法計算，並此敘明</t>
    <phoneticPr fontId="2" type="noConversion"/>
  </si>
  <si>
    <t>先前告訴人陸秀榮尚有投資保綠科技、台微體部分，但因該部分均已贖回且投資人未能明確主張及提出證據證明購買張數、金額，故不予列入犯罪所得之計算。</t>
    <phoneticPr fontId="2" type="noConversion"/>
  </si>
  <si>
    <t>101年12月告訴人陳俊銘曾另匯款30萬元購買2檔未上市股票，均已售出並取回本利，惟因未能明確說明投資明細，有疑為利被告，不予計入犯罪所得之計算。</t>
    <phoneticPr fontId="2" type="noConversion"/>
  </si>
  <si>
    <t>以「信驊」股票贖回之本利相抵</t>
    <phoneticPr fontId="2" type="noConversion"/>
  </si>
  <si>
    <t>僅匯出款項24萬1,605元，差額係以「信驊」股票贖回之本利相抵</t>
    <phoneticPr fontId="2" type="noConversion"/>
  </si>
  <si>
    <t>信驊部分已售出贖回，本利全數用以充抵購買「悅城」、「安成藥」股票之價金</t>
    <phoneticPr fontId="2" type="noConversion"/>
  </si>
  <si>
    <t>已售出贖回，惟部分款項並未取回，而係作為充抵投資「大江」、「英特磊」股票之價金</t>
    <phoneticPr fontId="2" type="noConversion"/>
  </si>
  <si>
    <t>用「辛耘」、「F-艾美」、「信驊」股票本利轉投資</t>
    <phoneticPr fontId="2" type="noConversion"/>
  </si>
  <si>
    <r>
      <t>實際僅支付款項3</t>
    </r>
    <r>
      <rPr>
        <sz val="12"/>
        <rFont val="新細明體"/>
        <family val="1"/>
        <charset val="136"/>
      </rPr>
      <t>0</t>
    </r>
    <r>
      <rPr>
        <sz val="12"/>
        <rFont val="新細明體"/>
        <family val="1"/>
        <charset val="136"/>
      </rPr>
      <t>萬元，差額係以先前投資標的贖回之本利相抵</t>
    </r>
    <phoneticPr fontId="2" type="noConversion"/>
  </si>
  <si>
    <t>投資款係部分支付現金（7萬5仟元）、部分匯款（10萬元及12萬5仟元），其餘則係以先前投資標的贖回本利補足（A34P31、P36-37）</t>
    <phoneticPr fontId="2" type="noConversion"/>
  </si>
  <si>
    <t>101年間，蘇湘惟另向告訴人電話推銷兩檔未上市櫃股票，因該部分已贖回且告訴人未能明確主張及提出證據證明購買張數、金額，故不予列入犯罪所得之計算。</t>
    <phoneticPr fontId="2" type="noConversion"/>
  </si>
  <si>
    <t>約120,000元</t>
    <phoneticPr fontId="2" type="noConversion"/>
  </si>
  <si>
    <t>不明</t>
    <phoneticPr fontId="2" type="noConversion"/>
  </si>
  <si>
    <t>用「辛耘」股票本利轉投資</t>
    <phoneticPr fontId="2" type="noConversion"/>
  </si>
  <si>
    <t>僅匯出款項59萬2,000元，差額係以「艾美」股票贖回之本利相抵。</t>
    <phoneticPr fontId="2" type="noConversion"/>
  </si>
  <si>
    <t>已售出贖回，本利全數用以充抵投資「科妍」股票之價金</t>
    <phoneticPr fontId="2" type="noConversion"/>
  </si>
  <si>
    <t>已於102年4月26日指示售出（A14P72）</t>
    <phoneticPr fontId="2" type="noConversion"/>
  </si>
  <si>
    <t>1.用「瓦城」股票本利轉投資；
2.醣聯部分已售出贖回，本利138,655元用以充抵投資辛耘股票之價金</t>
    <phoneticPr fontId="2" type="noConversion"/>
  </si>
  <si>
    <t>全部以贖回「信驊」科技股票之款項轉投資，未再匯出款項</t>
    <phoneticPr fontId="2" type="noConversion"/>
  </si>
  <si>
    <t>已售出贖回，惟本利全部充抵購買「安成藥」股票之價金</t>
    <phoneticPr fontId="2" type="noConversion"/>
  </si>
  <si>
    <t>僅匯款33萬9,958元，差額166,042元係以「雄獅」股票贖回之本利相抵</t>
    <phoneticPr fontId="2" type="noConversion"/>
  </si>
  <si>
    <t>告訴人另曾於102年3、4月間投資「信驊」、「醣聯」股票，但因該部分均已贖回且投資人未能明確主張及提出證據證明購買張數、金額，故不予列入犯罪所得之計算。</t>
    <phoneticPr fontId="2" type="noConversion"/>
  </si>
  <si>
    <t>102年4月3日先依協議書上所載價格匯出合計10萬元，惟匯完款後勞柏超表示實際金額應為12萬元，故再以ATM另行轉帳2萬元，故合計投資款為12萬元（A34P242-243）</t>
    <phoneticPr fontId="2" type="noConversion"/>
  </si>
  <si>
    <r>
      <t>已售出贖回，本利19萬9460元全數充抵轉投資「</t>
    </r>
    <r>
      <rPr>
        <sz val="12"/>
        <rFont val="新細明體"/>
        <family val="1"/>
        <charset val="136"/>
      </rPr>
      <t>信驊」股票之價金</t>
    </r>
    <phoneticPr fontId="2" type="noConversion"/>
  </si>
  <si>
    <t>已售出贖回，僅取回1萬9403元，餘款20萬4000元充抵購買「鑫禾」股票之價金</t>
    <phoneticPr fontId="2" type="noConversion"/>
  </si>
  <si>
    <t>僅匯出5萬510元，差額係以「誠品」股票贖回之本利相抵</t>
    <phoneticPr fontId="2" type="noConversion"/>
  </si>
  <si>
    <t>全部以贖回「辛耘」股票之款項轉投資，未再匯出款項</t>
    <phoneticPr fontId="2" type="noConversion"/>
  </si>
  <si>
    <t>蘇金貞有處分權部分為5000股，弘融公司部分為15,000股。</t>
    <phoneticPr fontId="2" type="noConversion"/>
  </si>
  <si>
    <t xml:space="preserve">1.股票有過戶至蘇金貞名下（A32P142、A35P113、P115），伊後來處分股票，獲利30餘萬元，被告等人獲利100餘萬元。
2.實際款項係匯入安成藥公司於凱基證券之帳戶（A35P127）。                 </t>
    <phoneticPr fontId="2" type="noConversion"/>
  </si>
  <si>
    <t>被告蔡妙旻推薦之親友</t>
    <phoneticPr fontId="2" type="noConversion"/>
  </si>
  <si>
    <t>不明</t>
    <phoneticPr fontId="2" type="noConversion"/>
  </si>
  <si>
    <t>該筆投資係分兩次匯款，即於101年10月17日、10月19日依序匯出26萬1仟元及8萬7仟元至左列所示鄭翊成中信銀行松山分行帳戶完成繳款（A34卷第146反面)</t>
  </si>
  <si>
    <t>1.與郭明鑫、袁士軒分別購買之辛耘股票2000股、5000股，合計匯款30萬4000元（A22P36、A32P218反）。
2.實際款項匯入鄭翊成中信銀行松山分行255540083264帳戶（A22P34、A32P218反、A32P227）。</t>
  </si>
  <si>
    <t>1.與袁士軒、洪崇勛分別購買之辛耘股票5000股、1000股，合計匯款30萬4000元（A22P36、A32P218反）。
2.實際款項匯入鄭翊成中信銀行松山分行255540083264帳戶（A32P218反、A32P227）</t>
  </si>
  <si>
    <t>實際款項匯入李於韓日盛銀行松南分行10114939158888
（A13P93）</t>
  </si>
  <si>
    <t>不明</t>
    <phoneticPr fontId="2" type="noConversion"/>
  </si>
  <si>
    <t>協議書上
所載收款帳戶</t>
    <phoneticPr fontId="2" type="noConversion"/>
  </si>
  <si>
    <t>因已贖回，協議書被收回，故投資人未能提出。</t>
    <phoneticPr fontId="2" type="noConversion"/>
  </si>
  <si>
    <t>投資說明</t>
    <phoneticPr fontId="2" type="noConversion"/>
  </si>
  <si>
    <t>1.因已贖回，協議書被收回，故投資人未能提出協議書。
2.實際匯款至鄭翊成中信銀行松山分行255540083264號帳戶（A1P37）</t>
    <phoneticPr fontId="2" type="noConversion"/>
  </si>
  <si>
    <t>1.因已贖回，協議書被收回，故投資人未能提出。
2.實際匯款至鄭翊成中信銀行松山分行255540083264號帳戶（A1P37）</t>
    <phoneticPr fontId="2" type="noConversion"/>
  </si>
  <si>
    <t>告訴人李宗賢</t>
    <phoneticPr fontId="2" type="noConversion"/>
  </si>
  <si>
    <t>1256F-鮮活</t>
    <phoneticPr fontId="2" type="noConversion"/>
  </si>
  <si>
    <t>投資標的</t>
    <phoneticPr fontId="2" type="noConversion"/>
  </si>
  <si>
    <t>告訴人
王陳麗雲</t>
    <phoneticPr fontId="2" type="noConversion"/>
  </si>
  <si>
    <t>投資人証述（A1P25-28、P196）</t>
    <phoneticPr fontId="2" type="noConversion"/>
  </si>
  <si>
    <t>協議書
簽署人</t>
    <phoneticPr fontId="2" type="noConversion"/>
  </si>
  <si>
    <t>弘融公司
（李於韓）</t>
    <phoneticPr fontId="2" type="noConversion"/>
  </si>
  <si>
    <t>取回
本利情形</t>
    <phoneticPr fontId="2" type="noConversion"/>
  </si>
  <si>
    <t>協議書（A14P117~118）</t>
    <phoneticPr fontId="2" type="noConversion"/>
  </si>
  <si>
    <t>協議書（A14P021~022）、
告訴狀所提資料（A32P11）</t>
    <phoneticPr fontId="2" type="noConversion"/>
  </si>
  <si>
    <t>協議書（A14P023~024）、
告訴狀所提資料（A32P11）</t>
    <phoneticPr fontId="2" type="noConversion"/>
  </si>
  <si>
    <t>協議書（A1P055~056）</t>
    <phoneticPr fontId="2" type="noConversion"/>
  </si>
  <si>
    <t>投資人証述（A7P5-6）、
協議書（A28P008~009）、
匯款申請書（A28P40-41）</t>
    <phoneticPr fontId="2" type="noConversion"/>
  </si>
  <si>
    <t>投資人証述（A7P5-6）、
協議書（A28P010~011）、
匯款申請書（A28P39-39反）</t>
    <phoneticPr fontId="2" type="noConversion"/>
  </si>
  <si>
    <t>投資人証述（A35P97）、
協議書（A35P098~099）</t>
    <phoneticPr fontId="2" type="noConversion"/>
  </si>
  <si>
    <t>投資人證述（A7P5-6、A32
P202-203）、
協議書（A14P063~064）、
匯款申請書（A32P206）</t>
    <phoneticPr fontId="2" type="noConversion"/>
  </si>
  <si>
    <t>投資人証述（A27P2-3）、
協議書（A27P26-26反、A34
P084）</t>
    <phoneticPr fontId="2" type="noConversion"/>
  </si>
  <si>
    <t>投資人証述（A27P2-3）、
協議書（A27P21-21反、A34
P085）</t>
    <phoneticPr fontId="2" type="noConversion"/>
  </si>
  <si>
    <t>投資人証述（A27P2-3）、
協議書（A27P18-18反、A34
P086）</t>
    <phoneticPr fontId="2" type="noConversion"/>
  </si>
  <si>
    <t>投資人証述（A27P2-3）、
協議書（A27P23-23反、A34
P087）</t>
    <phoneticPr fontId="2" type="noConversion"/>
  </si>
  <si>
    <t>投資人証述（A27P2-3）、
協議書（A27P20-20反、A34
P088）</t>
    <phoneticPr fontId="2" type="noConversion"/>
  </si>
  <si>
    <t xml:space="preserve">投資人証述（A27P2-3）、
協議書（A27P25-25反、A34
P083）
</t>
    <phoneticPr fontId="2" type="noConversion"/>
  </si>
  <si>
    <t xml:space="preserve">投資人証述（A27P2-3）、
協議書（A27P17-17反、A34
P089）
</t>
    <phoneticPr fontId="2" type="noConversion"/>
  </si>
  <si>
    <t>投資人証述（A27P2-3）、
協議書（A27P16-16反、A34
P090）</t>
    <phoneticPr fontId="2" type="noConversion"/>
  </si>
  <si>
    <t>投資人証述（A27P2-3）、
協議書（A27P15-15反、A34
P091）</t>
    <phoneticPr fontId="2" type="noConversion"/>
  </si>
  <si>
    <t>投資人証述（A27P2-3）、
協議書（A27P14-14反、A34
P092）</t>
    <phoneticPr fontId="2" type="noConversion"/>
  </si>
  <si>
    <t>投資人証述（A27P2-3）、
協議書（A27P13-13反、A34
P093）</t>
    <phoneticPr fontId="2" type="noConversion"/>
  </si>
  <si>
    <t>投資人証述（A27P2-3）、
協議書（A27P19-19反、A34
P096）</t>
    <phoneticPr fontId="2" type="noConversion"/>
  </si>
  <si>
    <t>投資人証述（A27P2-3）、
協議書（A27P24-24反、A34
P097）</t>
    <phoneticPr fontId="2" type="noConversion"/>
  </si>
  <si>
    <t>投資人証述（A21P19、P67）
協議書（A21P044~045）</t>
    <phoneticPr fontId="2" type="noConversion"/>
  </si>
  <si>
    <t>投資人証述（A21P19、P67）
協議書（A21P046~047）、
匯款申請書（A21P48）</t>
    <phoneticPr fontId="2" type="noConversion"/>
  </si>
  <si>
    <t>投資人証述（A21P19、P67）
協議書（A21P049~050）、
匯款申請書（A21P51）</t>
    <phoneticPr fontId="2" type="noConversion"/>
  </si>
  <si>
    <t>投資人証述（A11P30-32、
P40-41、A32P59-60）、
協議書（A14P185~186、A32
P65-66）、
匯款申請書（A32P67）</t>
    <phoneticPr fontId="2" type="noConversion"/>
  </si>
  <si>
    <t>投資人証述（A11P30-32、P40-41、A32P59-60）、
協議書（A14P079~080、A32
P61-62）、
匯款申請書（A32P67）</t>
    <phoneticPr fontId="2" type="noConversion"/>
  </si>
  <si>
    <t>投資人証述（A11P30-32、P40-41、A32P59-60）、
協議書（A32P063~064）</t>
    <phoneticPr fontId="2" type="noConversion"/>
  </si>
  <si>
    <t>協議書（A14P163~164）、
告訴狀所提資料（A32P22）</t>
    <phoneticPr fontId="2" type="noConversion"/>
  </si>
  <si>
    <t>投資人証述（A30P29-30、A32P216-217）、
協議書（A30P5-6）、
匯款申請書（A30P9）</t>
    <phoneticPr fontId="2" type="noConversion"/>
  </si>
  <si>
    <t>投資人証述（A30P29-30、A32P216-217）、
協議書（A30P7-8）、
匯款申請書（A30P9）</t>
    <phoneticPr fontId="2" type="noConversion"/>
  </si>
  <si>
    <t>投資人証述（A11P30-32、A32
P194-196）、
投資人整理資料（A34P130-132頁）、
匯款申請書（A34P146)、
協議書（A34P133）</t>
    <phoneticPr fontId="2" type="noConversion"/>
  </si>
  <si>
    <t>投資人証述（A11P30-32、A32
P194-196）、
投資人整理資料（A34P130-132頁）、
協議書（A34P134）、
匯款申請書（A34P146至反面)</t>
    <phoneticPr fontId="2" type="noConversion"/>
  </si>
  <si>
    <t>投資人証述（A11P30-32、A32
P194-196）、
投資人整理之資料（A34P130-132頁）、
協議書（A34P135）、
匯款申請書（A34P146至反面)</t>
    <phoneticPr fontId="2" type="noConversion"/>
  </si>
  <si>
    <t>投資人証述（A11P30-32、A32
P194-196）、
投資人整理資料（A34P130-132頁）、
協議書（A34P136）、
匯款申請書（A34P146至反面)</t>
    <phoneticPr fontId="2" type="noConversion"/>
  </si>
  <si>
    <t>投資人証述（A11P30-32、A32
P194-196）、
投資人整理資料（A34P130-132頁）、
協議書（A34P138）、
匯款申請書（A34P146反)</t>
    <phoneticPr fontId="2" type="noConversion"/>
  </si>
  <si>
    <t>投資人証述（A11P30-32、A32
P194-196）、
投資人整理資料（A34P130-132頁）、
協議書（A34P137）</t>
    <phoneticPr fontId="2" type="noConversion"/>
  </si>
  <si>
    <t>投資人証述（A11P30-32、A32
P194-196）、
投資人整理之資料（A34P130-132頁）、
協議書（A34P139）、
匯款申請書（A34P147)</t>
    <phoneticPr fontId="2" type="noConversion"/>
  </si>
  <si>
    <t>投資人証述（A11P30-32、A32
P194-196）、
投資人整理之資料（A34P130-132頁）、
協議書（A34P140）、
匯款申請書（A34P147）</t>
    <phoneticPr fontId="2" type="noConversion"/>
  </si>
  <si>
    <t>投資人証述（A11P30-32、A32
P194-196）、
投資人整理之資料（A34P130-132頁）、
協議書（A34P142）</t>
    <phoneticPr fontId="2" type="noConversion"/>
  </si>
  <si>
    <t>投資人証述（A11P30-32、A32
P194-196）、
投資人整理之資料（A34P130-132頁）、
協議書（A14P52-53、A34
P143）</t>
    <phoneticPr fontId="2" type="noConversion"/>
  </si>
  <si>
    <t>投資人証述（A11P30-32、A32
P194-196）、
投資人整理之資料（A34P130-132頁）、
協議書（A14P54-55、A34
P145）</t>
    <phoneticPr fontId="2" type="noConversion"/>
  </si>
  <si>
    <t>投資人証述（A11P30-32、A32
P194-196）、
投資人整理之資料（A34P130-132頁）、
協議書（A14P56-57、A34
P144）</t>
    <phoneticPr fontId="2" type="noConversion"/>
  </si>
  <si>
    <t>告訴狀資料（A24P11-12、P20）、
銀行交易明細（A24P11）</t>
    <phoneticPr fontId="2" type="noConversion"/>
  </si>
  <si>
    <t>告訴狀資料（A24P11-12、P24、25反）、
協議書（A24P69-70）</t>
    <phoneticPr fontId="2" type="noConversion"/>
  </si>
  <si>
    <t>協議書（A14P101-102、A24
P057~058）、
投資人証述（A24P2-4、P43-44、A32P186-187）、
告訴狀資料（A24P11反-12、P22-23、P25反）、
匯款申請書（A24P12）、
銀行交易明細（A24P87）</t>
    <phoneticPr fontId="2" type="noConversion"/>
  </si>
  <si>
    <t>告訴狀資料（A24P11-12）、
協議書（A24P71-72）</t>
    <phoneticPr fontId="2" type="noConversion"/>
  </si>
  <si>
    <t>協議書（A14P131~132、A24
P059~060）、
告訴狀資料（A24P11-12）、
投資人証述（A24P2-4、P43-44、A32P186-187）、
現金收款收據（A24P28）、</t>
    <phoneticPr fontId="2" type="noConversion"/>
  </si>
  <si>
    <t>投資人証述（A35P5-7）、
協議書（A14P129~130）</t>
    <phoneticPr fontId="2" type="noConversion"/>
  </si>
  <si>
    <t>投資人証述（A35P5-7）、
協議書（A14P99-100）、
銀行交易明細（A24P87）</t>
    <phoneticPr fontId="2" type="noConversion"/>
  </si>
  <si>
    <t>協議書（A14P050~051、A24P5-6）、
告訴狀資料（A24P29）、
投資人証述（A24P2-4）</t>
    <phoneticPr fontId="2" type="noConversion"/>
  </si>
  <si>
    <t>協議書（A14P091~092、A24P7-8）、
投資人証述（A24P2-4）、
匯款申請書（A24P9）</t>
    <phoneticPr fontId="2" type="noConversion"/>
  </si>
  <si>
    <t>投資人証述（A1P41-43、P175-177、A32P229-230、A34P5-7）、
協議書（A32P231~232）、
匯款申請書（A32P235）</t>
    <phoneticPr fontId="2" type="noConversion"/>
  </si>
  <si>
    <t>投資人証述（A32P229-230、A34P5-7）、
協議書（A14P43-44、A32
P233-234）</t>
    <phoneticPr fontId="2" type="noConversion"/>
  </si>
  <si>
    <t>告訴狀（A22P8-9）、
協議書（A14P041~042）、
匯款明細（A22P34）、
匯款申請書（A32P227）</t>
    <phoneticPr fontId="2" type="noConversion"/>
  </si>
  <si>
    <t>告訴狀（A22P8-9）、
匯款明細（A22P35）、
協議書（A34P192）</t>
    <phoneticPr fontId="2" type="noConversion"/>
  </si>
  <si>
    <t>告訴狀（A22P8-9）、
協議書（A14P067~068）、
協議書附件（A14P69）、
匯款申請書（A22P31）</t>
    <phoneticPr fontId="2" type="noConversion"/>
  </si>
  <si>
    <t>告訴狀（A22P8-9）、
協議書（A14P036~037）、
匯款申請書（A22P38-39）、
銀行交易明細（A13P130）</t>
    <phoneticPr fontId="2" type="noConversion"/>
  </si>
  <si>
    <t>投資人証述（A26P12、P49-53、A32P83-84）、
協議書（A14P121~122、A32
P087~088）、
銀行交易明細（A32P91）</t>
    <phoneticPr fontId="2" type="noConversion"/>
  </si>
  <si>
    <t>投資人証述（A26P12、P49-53、A32P83-84）、
協議書（A14P123~124、A32
P089~090）、
銀行交易明細（A32P91）</t>
    <phoneticPr fontId="2" type="noConversion"/>
  </si>
  <si>
    <t>投資人証述（Ａ32Ｐ179-180）、
協議書（A14P103~104）、
銀行交易明細（Ａ32Ｐ185）</t>
    <phoneticPr fontId="2" type="noConversion"/>
  </si>
  <si>
    <t>投資人証述（Ａ32Ｐ179-180）、
協議書（A14P133~134）、
繳款收據（Ａ32Ｐ185）</t>
    <phoneticPr fontId="2" type="noConversion"/>
  </si>
  <si>
    <t>協議書（A14P025~029）、
告訴狀所提資料（A32P11）</t>
    <phoneticPr fontId="2" type="noConversion"/>
  </si>
  <si>
    <t>投資人証述（A29P2-3）、
協議書（A14P073）</t>
    <phoneticPr fontId="2" type="noConversion"/>
  </si>
  <si>
    <t>投資人証述（A29P2-3）、
協議書（A14P040）</t>
    <phoneticPr fontId="2" type="noConversion"/>
  </si>
  <si>
    <t>投資人証述（A32P92-93）、
協議書（A14P109~110、A32
P94-95）、
匯款申請書（A32P98）</t>
    <phoneticPr fontId="2" type="noConversion"/>
  </si>
  <si>
    <t>投資人証述（A32P92-93）、
協議書（A14P150~151、A32
P096~097）、
匯款申請書（A32P98）</t>
    <phoneticPr fontId="2" type="noConversion"/>
  </si>
  <si>
    <t>投資人証述（A35P91-92）、
協議書（A35P093~094）</t>
    <phoneticPr fontId="2" type="noConversion"/>
  </si>
  <si>
    <t>投資人証述（A25P2-4）、
投資人整理資料（A25P18、A34P40）、
匯出申請書（A25P14）、
銀行交易明細（A25P15）、
協議書（A34P041~042）</t>
    <phoneticPr fontId="2" type="noConversion"/>
  </si>
  <si>
    <t>投資人証述（A25P2-4）、
投資人整理資料（A25P18、A34P40）、
匯出申請書（A25P14）、
協議書（A34P043~044）</t>
    <phoneticPr fontId="2" type="noConversion"/>
  </si>
  <si>
    <t>投資人証述（A25P2-4）、
投資人整理資料（A25P18、A34P40）、
匯出申請書（A25P14）、
銀行交易明細（A25P15）、
協議書（A34P045~046）</t>
    <phoneticPr fontId="2" type="noConversion"/>
  </si>
  <si>
    <t>投資人証述（A25P2-4）、
投資人整理資料（A25P18、A34P40）、
協議書（A14P48-49、A34P49-50）</t>
    <phoneticPr fontId="2" type="noConversion"/>
  </si>
  <si>
    <t>投資人証述（A25P2-4）、
投資人整理資料（A25P18、A34P40）、
協議書（A14P89-90、A34
P051~052）、
匯出申請書（A25P13）</t>
    <phoneticPr fontId="2" type="noConversion"/>
  </si>
  <si>
    <t>投資人証述（A25P2-4）、
投資人整理資料（A25P18、A34P40）、
協議書（A14P165-166、A34
P047~048）、
匯出申請書（A25P13）</t>
    <phoneticPr fontId="2" type="noConversion"/>
  </si>
  <si>
    <t>投資人証述（A25P2-4）、
投資人整理資料（A25P18、A34P40）、
協議書（A14P167~168、A34
P053~054）、
匯出申請書（A25P13）</t>
    <phoneticPr fontId="2" type="noConversion"/>
  </si>
  <si>
    <t>投資人証述（A26P49-53、A32P253-254）、
協議書（A14P97-98）、
匯款申請書（A32P263）</t>
    <phoneticPr fontId="2" type="noConversion"/>
  </si>
  <si>
    <t>投資人証述（A26P49-53、A32P253-254）、
協議書（A14P128、A32
P266~267）、
銀行交易明細（A32P262）</t>
    <phoneticPr fontId="2" type="noConversion"/>
  </si>
  <si>
    <t>投資人証述（A18P26-28）、協議書（A18P035~036）、
匯款申請書（A18P38）</t>
    <phoneticPr fontId="2" type="noConversion"/>
  </si>
  <si>
    <t>投資人証述（A32P218-220）、
合約書附件（A32P228）</t>
    <phoneticPr fontId="2" type="noConversion"/>
  </si>
  <si>
    <t>投資人証述（A32P218-220）、
協議書（A22P18-19、A32
P225~226）</t>
    <phoneticPr fontId="2" type="noConversion"/>
  </si>
  <si>
    <t>投資人証述（A32P218-220）、
協議書（A14P29-30、A22
P26-27、A32P221~222）、
協議書附件（A22P28）、
匯款申請書（A22P36、A32
P227）</t>
    <phoneticPr fontId="2" type="noConversion"/>
  </si>
  <si>
    <t>投資人証述（A32P218-220）、
協議書（A14P29、31、A22
P23-24、A32P223~224）、
匯款申請單（A22P25、A32
P227）、
協議書附件（A22P29）</t>
    <phoneticPr fontId="2" type="noConversion"/>
  </si>
  <si>
    <t>投資人証述（A34P200-204）、
協議書（A14P32-33、A34
P211~212）、
匯款申請書（A34P208）、
銀行交易明細（A34P206）</t>
    <phoneticPr fontId="2" type="noConversion"/>
  </si>
  <si>
    <t>投資人証述（A34P200-204）、
匯款申請書（A22P33）、
銀行交易明細（A34P206）、
協議書（A34P213~214）</t>
    <phoneticPr fontId="2" type="noConversion"/>
  </si>
  <si>
    <t>投資人証述（A34P200-204）、
協議書及附件（A14P65-66、A34P216~217）、
匯款申請書（A22P31）、
銀行交易明細（A34P206）、</t>
    <phoneticPr fontId="2" type="noConversion"/>
  </si>
  <si>
    <t>投資人証述（A34P200-204）、
協議書（A14P034~035）、
銀行交易明細（A34P207）、
匯款申請書（A34P209）</t>
    <phoneticPr fontId="2" type="noConversion"/>
  </si>
  <si>
    <t>投資人証述（A32P52-53）、
協議書（A32P54-55）、
匯款申請書（A32P58）</t>
    <phoneticPr fontId="2" type="noConversion"/>
  </si>
  <si>
    <t>投資人証述（A32P52-53）、
協議書（A14P105~106、A24
P56-57）</t>
    <phoneticPr fontId="2" type="noConversion"/>
  </si>
  <si>
    <t>協議書（A14P125~126）、
告訴狀所提資料（A32P17）</t>
    <phoneticPr fontId="2" type="noConversion"/>
  </si>
  <si>
    <t>投資人証述（A11P30-32、A32P34-35）、
協議書（A14P176~177）</t>
    <phoneticPr fontId="2" type="noConversion"/>
  </si>
  <si>
    <t>投資人証述（A11P30-32、A32P34-35）、
協議書（A14P178~179）</t>
    <phoneticPr fontId="2" type="noConversion"/>
  </si>
  <si>
    <r>
      <rPr>
        <sz val="11"/>
        <rFont val="新細明體"/>
        <family val="1"/>
        <charset val="136"/>
      </rPr>
      <t>投資人書面報告</t>
    </r>
    <r>
      <rPr>
        <sz val="12"/>
        <rFont val="新細明體"/>
        <family val="1"/>
        <charset val="136"/>
      </rPr>
      <t>（A13P163）</t>
    </r>
    <r>
      <rPr>
        <sz val="11"/>
        <rFont val="新細明體"/>
        <family val="1"/>
        <charset val="136"/>
      </rPr>
      <t>、</t>
    </r>
    <r>
      <rPr>
        <sz val="12"/>
        <rFont val="新細明體"/>
        <family val="1"/>
        <charset val="136"/>
      </rPr>
      <t xml:space="preserve">
投資人証述（A19P29-31）、
協議書（A19P7-8）、
匯款申請書（A19P9）</t>
    </r>
    <phoneticPr fontId="2" type="noConversion"/>
  </si>
  <si>
    <t>被告刑事答辯狀（本院卷三P102）、
協議書（A35P176~177）</t>
    <phoneticPr fontId="2" type="noConversion"/>
  </si>
  <si>
    <t>告訴狀（A22P8-9）、
告訴人提出之LINE對話內容（A34P196）、
銀行交易明細（A34P197）</t>
    <phoneticPr fontId="2" type="noConversion"/>
  </si>
  <si>
    <t>告訴狀（A22P8-9）、
匯款申請書（A22P36、A32
P227）</t>
    <phoneticPr fontId="2" type="noConversion"/>
  </si>
  <si>
    <t>陳報狀（A33P133）、
協議書（A33P134~135）</t>
    <phoneticPr fontId="2" type="noConversion"/>
  </si>
  <si>
    <t>投資人証述（A34P150-151）、
協議書（A14P093~094）</t>
    <phoneticPr fontId="2" type="noConversion"/>
  </si>
  <si>
    <t>投資人証述（A34P150-151）、
協議書（A14P182~183）</t>
    <phoneticPr fontId="2" type="noConversion"/>
  </si>
  <si>
    <t>投資人証述（A35P28-29）、
協議書（A14P145~146）</t>
    <phoneticPr fontId="2" type="noConversion"/>
  </si>
  <si>
    <t>投資人証述（A35P28-29）、
協議書（A35P033~034）</t>
    <phoneticPr fontId="2" type="noConversion"/>
  </si>
  <si>
    <t>投資人証述（A21P21、P67）
協議書（A21P036~037）、
匯款申請書（A21P38）</t>
    <phoneticPr fontId="2" type="noConversion"/>
  </si>
  <si>
    <t>投資人証述（A21P21、P67）
協議書（A21P034~035）</t>
    <phoneticPr fontId="2" type="noConversion"/>
  </si>
  <si>
    <t>協議書（A14P077~078）、
告訴狀所提資料（A32P15）</t>
    <phoneticPr fontId="2" type="noConversion"/>
  </si>
  <si>
    <t>投資人証述（A32P99-100、
A34P150-151）、
協議書（A32P101~102）、
匯款申請書（A32P109）</t>
    <phoneticPr fontId="2" type="noConversion"/>
  </si>
  <si>
    <t>投資人証述（A32P99-100、
A34P150-151）、
協議書（A14 P009~010、A32
P103~104）、
匯款申請書（A32P110）</t>
    <phoneticPr fontId="2" type="noConversion"/>
  </si>
  <si>
    <t>投資人証述（A32P99-100、
A34P150-151）、
協議書（A14P172~173、A32
P105~106）、
匯款申請書（A32P111）</t>
    <phoneticPr fontId="2" type="noConversion"/>
  </si>
  <si>
    <t>投資人証述（A32P68-69、A34P21-23）、
協議書（A32P70-71、A34
P029）、
告訴人提供之投資明細（A34P30-32）</t>
    <phoneticPr fontId="2" type="noConversion"/>
  </si>
  <si>
    <t>投資人証述（A32P68-69、A34P21-23）、
協議書（A32P72-73、A34
P028）、
告訴人提供之投資明細（A34P30-32）</t>
    <phoneticPr fontId="2" type="noConversion"/>
  </si>
  <si>
    <t>投資人証述（A32P68-69、A34P21-23）、
協議書（A32P74-75、A34
P027）、
匯款申請書（A32P82、A34
P37）
告訴人提供之投資明細（A34P30-32）</t>
    <phoneticPr fontId="2" type="noConversion"/>
  </si>
  <si>
    <t>投資人証述（A32P68-69、A34P21-23）、
協議書（A32P76-77、A34
P026-1）、
告訴人提供之投資明細（A34P30-32）</t>
    <phoneticPr fontId="2" type="noConversion"/>
  </si>
  <si>
    <t>投資人証述（A32P68-69、A34P21-23）、
協議書（A14P007~008、A32
P78-79、A34P26）
告訴人提供之投資明細（A34P30-32）</t>
    <phoneticPr fontId="2" type="noConversion"/>
  </si>
  <si>
    <t>投資人証述（A32P68-69、A34P21-23）、
協議書（A14P075~076、A32
P80-81、A34P25）
告訴人提供之投資明細（A34P30-32）</t>
    <phoneticPr fontId="2" type="noConversion"/>
  </si>
  <si>
    <t>投資人証述（A21P20、P67）
協議書（A21P039~040）、
匯款申請書（A21P43）</t>
    <phoneticPr fontId="2" type="noConversion"/>
  </si>
  <si>
    <t>投資人証述（A21P20、P67）
協議書（A21P041~042）、
匯款申請書（A21P43）</t>
    <phoneticPr fontId="2" type="noConversion"/>
  </si>
  <si>
    <t>協議書（A14P011~012）、
告訴狀所提資料（A32P11）</t>
    <phoneticPr fontId="2" type="noConversion"/>
  </si>
  <si>
    <t>協議書（A14P013~014）、
告訴狀所提資料（A32P11）</t>
    <phoneticPr fontId="2" type="noConversion"/>
  </si>
  <si>
    <t>投資人証述（A35P43-44）、
協議書（A14P087~088）</t>
    <phoneticPr fontId="2" type="noConversion"/>
  </si>
  <si>
    <t>投資人証述（A32P237-238）</t>
    <phoneticPr fontId="2" type="noConversion"/>
  </si>
  <si>
    <t>投資人証述（A32P237-238）
協議書（A35P077~078）、
銀行交易明細（本院卷四P163反）</t>
    <phoneticPr fontId="2" type="noConversion"/>
  </si>
  <si>
    <t>投資人証述（A32P237-238）
協議書（A14P085~086）
銀行交易明細（A25P38反）</t>
    <phoneticPr fontId="2" type="noConversion"/>
  </si>
  <si>
    <t>投資人証述（A32P237-238）
銀行交易明細（A27P50）</t>
    <phoneticPr fontId="2" type="noConversion"/>
  </si>
  <si>
    <t>投資人証述（A32P237-238）
協議書（A14P045~046）、
銀行交易明細（A27P50）</t>
    <phoneticPr fontId="2" type="noConversion"/>
  </si>
  <si>
    <t>投資人証述（A32P237-238）
協議書（A14P083~084）、
銀行交易明細（A24P104反）</t>
    <phoneticPr fontId="2" type="noConversion"/>
  </si>
  <si>
    <t>投資人証述（A32P237-238）
協議書（A14P119~120）</t>
    <phoneticPr fontId="2" type="noConversion"/>
  </si>
  <si>
    <t>投資人証述（A34P240-241）
協議書（A14P070~071）</t>
    <phoneticPr fontId="2" type="noConversion"/>
  </si>
  <si>
    <t>投資人証述（A32P207-208、A35P59）、
協議書（A14P142~143）、
匯款申請書（A32P209）</t>
    <phoneticPr fontId="2" type="noConversion"/>
  </si>
  <si>
    <t>投資人証述（A32P207-208、A35P59）、
協議書（A14P061~062）</t>
    <phoneticPr fontId="2" type="noConversion"/>
  </si>
  <si>
    <t>協議書（A14P015~016)、
銀行交易明細（A13P129反）
投資人証述（A23P2-3、P19-20）</t>
    <phoneticPr fontId="2" type="noConversion"/>
  </si>
  <si>
    <t>協議書（A14P107~108）、
投資人証述（A23P2-3、P19-20）</t>
    <phoneticPr fontId="2" type="noConversion"/>
  </si>
  <si>
    <t>投資人証述（A32P124-125）
協議書（A32P126~127）、
匯款申請書（A32P128）</t>
    <phoneticPr fontId="2" type="noConversion"/>
  </si>
  <si>
    <t>投資人証述（A32P124-125）
協議書（A14P155~156）、
匯款申請書（A32P136）</t>
    <phoneticPr fontId="2" type="noConversion"/>
  </si>
  <si>
    <t>投資人証述（A32P124-125）
協議書（A14P157~158）、
匯款申請書（A32P136）</t>
    <phoneticPr fontId="2" type="noConversion"/>
  </si>
  <si>
    <t>投資人証述（A32P124-125）、
協議書（A14P170~171）、
匯款申請書（A32P135）</t>
    <phoneticPr fontId="2" type="noConversion"/>
  </si>
  <si>
    <t>協議書（A14P115~116）、
告訴狀所提資料（A32P16）</t>
    <phoneticPr fontId="2" type="noConversion"/>
  </si>
  <si>
    <t>投資人証述（A32P112-113）
協議書（A14P081~082）</t>
    <phoneticPr fontId="2" type="noConversion"/>
  </si>
  <si>
    <t>投資人証述（A32P112-113）
協議書（A14P113~114）</t>
    <phoneticPr fontId="2" type="noConversion"/>
  </si>
  <si>
    <t>投資人証述（A32P112-113）
協議書（A14P111~112）</t>
    <phoneticPr fontId="2" type="noConversion"/>
  </si>
  <si>
    <t>投資人証述（A32P112-113）
協議書（A14P135~136）</t>
    <phoneticPr fontId="2" type="noConversion"/>
  </si>
  <si>
    <t>投資人証述（A32P112-113）
協議書（A14P180~181）</t>
    <phoneticPr fontId="2" type="noConversion"/>
  </si>
  <si>
    <t>投資人証述（A35P52）、
協議書（A14P038~039）、
匯款申請書（A34P242）、
銀行交易明細（A13P129反、A34P243）</t>
    <phoneticPr fontId="2" type="noConversion"/>
  </si>
  <si>
    <t>投資人証述（A35P43-44）、
協議書（A14P152-153）</t>
    <phoneticPr fontId="2" type="noConversion"/>
  </si>
  <si>
    <t>投資人証述（A35P43-44）、
協議書（A14P147~148）</t>
    <phoneticPr fontId="2" type="noConversion"/>
  </si>
  <si>
    <t>協議書（A14P058~059）、
告訴狀所提資料（A32P13）</t>
    <phoneticPr fontId="2" type="noConversion"/>
  </si>
  <si>
    <t>投資人証述（A35P43-44）、
協議書（A14P161~162）</t>
    <phoneticPr fontId="2" type="noConversion"/>
  </si>
  <si>
    <t>投資人証述（A35P43-44）、
協議書（A14P139~140）</t>
    <phoneticPr fontId="2" type="noConversion"/>
  </si>
  <si>
    <t>投資人証述（A34P170-171）
協議書（A34P172~173）、
匯款申請書（A34P174）</t>
    <phoneticPr fontId="2" type="noConversion"/>
  </si>
  <si>
    <t>投資人証述（A34P170-171）
協議書（A34P180~181）、
匯款申請書（A34P182）</t>
    <phoneticPr fontId="2" type="noConversion"/>
  </si>
  <si>
    <t>投資人証述（A34P170-171）
協議書（A14P019~020）、
匯款申請書（A34P179）</t>
    <phoneticPr fontId="2" type="noConversion"/>
  </si>
  <si>
    <t>投資人証述（A34P170-171）
協議書（A14P017~018）</t>
    <phoneticPr fontId="2" type="noConversion"/>
  </si>
  <si>
    <t>刑事答辯狀（本院卷三P128）
協議書（本院卷三P129-130）
存款交易資料（本院卷三P131）</t>
    <phoneticPr fontId="2" type="noConversion"/>
  </si>
  <si>
    <t>1.因已贖回，協議書被收回，故投資人未能提出協議書。
2.由匯款申請書可見杜冠良之帳戶為中信銀行營業部分行第901540017160號帳戶（A32
P67），依據告訴人証述比對至鄭翊成中信銀行松山分行第25554008 3264號帳戶交易明細，可明確認定杜冠良投資鐿鈦股票之金額及日期。</t>
    <phoneticPr fontId="2" type="noConversion"/>
  </si>
  <si>
    <t>該三筆投資合計535,000元（即220,000+95,000+220,000），係分三次匯款，即於101年7月11日、7月18日、8月14日依序匯出8萬元、4萬元及41萬5仟元至左列所示曾昭榮彰化銀行光隆分行帳戶完成繳款（A34卷第146至146反面)。</t>
    <phoneticPr fontId="2" type="noConversion"/>
  </si>
  <si>
    <t>實際款項匯入蔡妙旻之中信銀行商業銀行255890008795號帳戶（A24P12）</t>
    <phoneticPr fontId="2" type="noConversion"/>
  </si>
  <si>
    <t>實際款項匯入蔡妙旻之中信銀行商業銀行255890008795號帳戶（A24P87）</t>
    <phoneticPr fontId="2" type="noConversion"/>
  </si>
  <si>
    <t>實際款項匯入蔡妙旻之中信銀行商業銀行255890008795號帳戶（Ａ32Ｐ185）</t>
    <phoneticPr fontId="2" type="noConversion"/>
  </si>
  <si>
    <t>1.告訴人主張投資款項約20餘萬元，經比對其他投資人投資台微體之價格後，以每股200元計算之。
2.因已贖回故投資人未保留協議書。</t>
    <phoneticPr fontId="2" type="noConversion"/>
  </si>
  <si>
    <t>實際款項係匯入鄭翊成國泰世華忠孝分行011530040382號帳戶（50萬元）（A25P38反）</t>
    <phoneticPr fontId="2" type="noConversion"/>
  </si>
  <si>
    <t>1.告訴人稱另有投資「台微體」、「艾美」股票，惟因該部分已贖回且告訴人未能明確主張及提出證據證明購買張數、金額，故不予列入犯罪所得之計算。
2.左列投資款中，其中59萬2仟元實際係匯入鄭翊成設於中信銀行松山分行255540083264號帳戶（A27P50）。</t>
    <phoneticPr fontId="2" type="noConversion"/>
  </si>
  <si>
    <t>協議書上誤植投資單位為5000股（A32P238）。</t>
    <phoneticPr fontId="2" type="noConversion"/>
  </si>
  <si>
    <t>3583辛耘</t>
    <phoneticPr fontId="2" type="noConversion"/>
  </si>
  <si>
    <r>
      <t>已售出贖回，本利合計為368萬7,955元，惟僅取回款項258萬7,955元，其餘</t>
    </r>
    <r>
      <rPr>
        <sz val="12"/>
        <rFont val="新細明體"/>
        <family val="1"/>
        <charset val="136"/>
      </rPr>
      <t>110萬元用以充抵投資</t>
    </r>
    <r>
      <rPr>
        <sz val="12"/>
        <rFont val="新細明體"/>
        <family val="1"/>
        <charset val="136"/>
      </rPr>
      <t>「英特磊」股票之投資價金</t>
    </r>
    <phoneticPr fontId="2" type="noConversion"/>
  </si>
  <si>
    <t>實際款項匯入鄭翊成國泰世華忠孝分行011530040382號帳戶（A34P197）</t>
    <phoneticPr fontId="2" type="noConversion"/>
  </si>
  <si>
    <t>投資人証述（A32P207-208、A35P59）</t>
    <phoneticPr fontId="2" type="noConversion"/>
  </si>
  <si>
    <t>協議書（A21P32-33）、
匯款申請書（A21P33反）、
投資人証述（A21P18、P67反）</t>
    <phoneticPr fontId="2" type="noConversion"/>
  </si>
  <si>
    <t>尚欠十幾萬元，取回約71萬</t>
    <phoneticPr fontId="2" type="noConversion"/>
  </si>
  <si>
    <t>計算取回本利</t>
    <phoneticPr fontId="2" type="noConversion"/>
  </si>
  <si>
    <t>不明</t>
    <phoneticPr fontId="2" type="noConversion"/>
  </si>
  <si>
    <t>郭昱成(A35P86反)</t>
    <phoneticPr fontId="2" type="noConversion"/>
  </si>
  <si>
    <t>起訴書附表
編號</t>
    <phoneticPr fontId="2" type="noConversion"/>
  </si>
  <si>
    <t>與郭明鑫、洪崇勛分別購買之辛耘股票2000股、1000股，合計匯款30萬4000元（A22P36、A32P218反）</t>
    <phoneticPr fontId="2" type="noConversion"/>
  </si>
  <si>
    <t>NA</t>
    <phoneticPr fontId="2" type="noConversion"/>
  </si>
  <si>
    <t>投資標的</t>
    <phoneticPr fontId="2" type="noConversion"/>
  </si>
  <si>
    <t>投資人証述（A27P2-3）
協議書（A27P27-27反、A34P095）</t>
    <phoneticPr fontId="2" type="noConversion"/>
  </si>
  <si>
    <t>過戶資料（本院卷四P103）</t>
    <phoneticPr fontId="2" type="noConversion"/>
  </si>
  <si>
    <t>協議書
簽署人</t>
    <phoneticPr fontId="2" type="noConversion"/>
  </si>
  <si>
    <t xml:space="preserve">
1.告訴人另投資合富股票部分，因該部分已贖回且投資人未能明確主張及提出證據證明購買張數、金額，故不予列入犯罪所得之計算。
2.左列投資辛耘股票部分，其中部分款項係支付現金（A34
P36）。</t>
    <phoneticPr fontId="2" type="noConversion"/>
  </si>
  <si>
    <t>1.因已贖回，協議書被收回，故投資人未能提出。
2.實際投資款係匯款至鄭翊成中信銀行松山分行25554008
3264號帳戶（A1P34）</t>
    <phoneticPr fontId="2" type="noConversion"/>
  </si>
  <si>
    <t>101.11.</t>
  </si>
  <si>
    <t>102.07.22</t>
  </si>
  <si>
    <t>102.02.25</t>
  </si>
  <si>
    <t>102.05.03</t>
  </si>
  <si>
    <t>102.04.19</t>
  </si>
  <si>
    <t>102.05.15</t>
  </si>
  <si>
    <t>102.07.25</t>
  </si>
  <si>
    <t>102.07.30</t>
  </si>
  <si>
    <t>102.05.07</t>
  </si>
  <si>
    <t>102.02.23</t>
  </si>
  <si>
    <t>102.02.26</t>
  </si>
  <si>
    <t>102.02.27</t>
  </si>
  <si>
    <t>101.10.11</t>
  </si>
  <si>
    <t>101.10.16</t>
  </si>
  <si>
    <t>101.10.30</t>
  </si>
  <si>
    <t>101.11.09</t>
  </si>
  <si>
    <t>101.12.11</t>
  </si>
  <si>
    <t>101.08.30</t>
  </si>
  <si>
    <t>102.01.10</t>
  </si>
  <si>
    <t>102.01.22</t>
  </si>
  <si>
    <t>102.04.23</t>
  </si>
  <si>
    <t>102.08.12</t>
  </si>
  <si>
    <t>102.08.27</t>
  </si>
  <si>
    <t>102.03.29</t>
  </si>
  <si>
    <t>102.04.02</t>
  </si>
  <si>
    <t>101.11.12</t>
  </si>
  <si>
    <t>102.11.19</t>
  </si>
  <si>
    <t>102.07.16</t>
  </si>
  <si>
    <t>102.10.16</t>
  </si>
  <si>
    <t>102.03.28</t>
  </si>
  <si>
    <t>101.06.07</t>
  </si>
  <si>
    <t>101.07.11</t>
  </si>
  <si>
    <t>101.07.12</t>
  </si>
  <si>
    <t>101.08.14</t>
  </si>
  <si>
    <t>101.10.12</t>
  </si>
  <si>
    <t>101.12.12</t>
  </si>
  <si>
    <t>102.01.09</t>
  </si>
  <si>
    <t>102.04.03</t>
  </si>
  <si>
    <t>101.12.21</t>
  </si>
  <si>
    <t>102.01.25</t>
  </si>
  <si>
    <t>102.03.21</t>
  </si>
  <si>
    <t>102.03.25</t>
  </si>
  <si>
    <t>102.06.24</t>
  </si>
  <si>
    <t>102.08.06</t>
  </si>
  <si>
    <t>102.04.08</t>
  </si>
  <si>
    <t>102.04.25</t>
  </si>
  <si>
    <t>102.07.20</t>
  </si>
  <si>
    <t>102.07.17</t>
  </si>
  <si>
    <t>102.09.01</t>
  </si>
  <si>
    <t>101.12.05</t>
  </si>
  <si>
    <t>102.03.07</t>
  </si>
  <si>
    <t>102.04.12</t>
  </si>
  <si>
    <t xml:space="preserve">102.07.18
</t>
  </si>
  <si>
    <t>102.10.11</t>
  </si>
  <si>
    <t>102.03.26</t>
  </si>
  <si>
    <t>102.04.26</t>
  </si>
  <si>
    <t>102.07.29</t>
  </si>
  <si>
    <t>102.09.23</t>
  </si>
  <si>
    <t>102.10.30</t>
  </si>
  <si>
    <t>102.07.26</t>
  </si>
  <si>
    <t>102.09.16</t>
  </si>
  <si>
    <t>102.10.09</t>
  </si>
  <si>
    <t>102.01.15</t>
  </si>
  <si>
    <t>102.03.27</t>
  </si>
  <si>
    <t>102.07.04</t>
  </si>
  <si>
    <t>102.07.24</t>
  </si>
  <si>
    <t>102.12.18</t>
  </si>
  <si>
    <t>102.03.31</t>
  </si>
  <si>
    <t>102.07.02</t>
  </si>
  <si>
    <t>102.04.24</t>
  </si>
  <si>
    <t>102.11.27</t>
  </si>
  <si>
    <t>102.07.21</t>
  </si>
  <si>
    <t>102.06.21</t>
  </si>
  <si>
    <t>102.08.13</t>
  </si>
  <si>
    <t>102.04.11</t>
  </si>
  <si>
    <t>102.08.10</t>
  </si>
  <si>
    <t>101.09.10</t>
  </si>
  <si>
    <t xml:space="preserve">102.07.30
</t>
  </si>
  <si>
    <t>102.08.29</t>
  </si>
  <si>
    <t>102.09.27</t>
  </si>
  <si>
    <t>102.10.17</t>
  </si>
  <si>
    <t>102.11.29</t>
  </si>
  <si>
    <t>102.08.22</t>
  </si>
  <si>
    <t>102.08.26</t>
  </si>
  <si>
    <t>102.05.01</t>
  </si>
  <si>
    <t>102.10.03</t>
  </si>
  <si>
    <t>102.09.05</t>
  </si>
  <si>
    <t>102.01.17</t>
  </si>
  <si>
    <t>102.09.09</t>
  </si>
  <si>
    <t>102.11.22</t>
  </si>
  <si>
    <t>102.2.26</t>
  </si>
  <si>
    <t>102.4.10</t>
  </si>
  <si>
    <t>102.9.1</t>
  </si>
  <si>
    <t>102年12月</t>
    <phoneticPr fontId="2" type="noConversion"/>
  </si>
  <si>
    <t>101年11月</t>
    <phoneticPr fontId="2" type="noConversion"/>
  </si>
  <si>
    <t>102.04.04</t>
    <phoneticPr fontId="2" type="noConversion"/>
  </si>
  <si>
    <t>102.08.21</t>
    <phoneticPr fontId="2" type="noConversion"/>
  </si>
  <si>
    <t>簽約日或交易日</t>
    <phoneticPr fontId="2" type="noConversion"/>
  </si>
  <si>
    <t>趙士齊</t>
    <phoneticPr fontId="2" type="noConversion"/>
  </si>
  <si>
    <t>蘇紹慈</t>
    <phoneticPr fontId="2" type="noConversion"/>
  </si>
  <si>
    <t>郭省</t>
    <phoneticPr fontId="2" type="noConversion"/>
  </si>
  <si>
    <t>舒宥瑄</t>
    <phoneticPr fontId="2" type="noConversion"/>
  </si>
  <si>
    <t>101年9月起至102年10月間</t>
    <phoneticPr fontId="2" type="noConversion"/>
  </si>
  <si>
    <t>101年8月起至102年4月間</t>
    <phoneticPr fontId="2" type="noConversion"/>
  </si>
  <si>
    <t>101年8月起至102年8月間</t>
    <phoneticPr fontId="2" type="noConversion"/>
  </si>
  <si>
    <t>102年8月起至103年3月12日</t>
    <phoneticPr fontId="2" type="noConversion"/>
  </si>
  <si>
    <t>101年11月起至102年7、8月間</t>
    <phoneticPr fontId="2" type="noConversion"/>
  </si>
  <si>
    <t>101年9、10月至102年4、5月間</t>
    <phoneticPr fontId="2" type="noConversion"/>
  </si>
  <si>
    <t>告訴人林詡庭</t>
    <phoneticPr fontId="2" type="noConversion"/>
  </si>
  <si>
    <t>告訴人林鉉閎</t>
    <phoneticPr fontId="2" type="noConversion"/>
  </si>
  <si>
    <t>告訴人張世昌</t>
    <phoneticPr fontId="2" type="noConversion"/>
  </si>
  <si>
    <t>陳絹薇</t>
    <phoneticPr fontId="2" type="noConversion"/>
  </si>
  <si>
    <t>投資期間</t>
    <phoneticPr fontId="2" type="noConversion"/>
  </si>
  <si>
    <t>介紹之投資人及期間</t>
    <phoneticPr fontId="2" type="noConversion"/>
  </si>
  <si>
    <t>相關供述</t>
    <phoneticPr fontId="2" type="noConversion"/>
  </si>
  <si>
    <t>告訴人姜智和</t>
    <phoneticPr fontId="2" type="noConversion"/>
  </si>
  <si>
    <t>告訴人柯致專</t>
    <phoneticPr fontId="2" type="noConversion"/>
  </si>
  <si>
    <t>告訴人游雅淇</t>
    <phoneticPr fontId="2" type="noConversion"/>
  </si>
  <si>
    <t>告訴人張嘉明</t>
    <phoneticPr fontId="2" type="noConversion"/>
  </si>
  <si>
    <t>102.2.23至102.10.30</t>
    <phoneticPr fontId="2" type="noConversion"/>
  </si>
  <si>
    <t>101年11月至102年5、6月間離職，惟離職後仍持續仲介左列所示投資人轉單投資其他標的（A32卷第163反至164頁）</t>
    <phoneticPr fontId="2" type="noConversion"/>
  </si>
  <si>
    <t>張良駿</t>
    <phoneticPr fontId="2" type="noConversion"/>
  </si>
  <si>
    <t>告訴人楊瑞榮</t>
    <phoneticPr fontId="2" type="noConversion"/>
  </si>
  <si>
    <t>告訴人董毓才</t>
    <phoneticPr fontId="2" type="noConversion"/>
  </si>
  <si>
    <t>劉彥東</t>
    <phoneticPr fontId="2" type="noConversion"/>
  </si>
  <si>
    <t>告訴人鄭芸芸</t>
    <phoneticPr fontId="2" type="noConversion"/>
  </si>
  <si>
    <t>102.3.28至102.11.29</t>
    <phoneticPr fontId="2" type="noConversion"/>
  </si>
  <si>
    <t>王寶生</t>
    <phoneticPr fontId="2" type="noConversion"/>
  </si>
  <si>
    <t>張盛文</t>
    <phoneticPr fontId="2" type="noConversion"/>
  </si>
  <si>
    <t>102.4.25至102.11.29</t>
    <phoneticPr fontId="2" type="noConversion"/>
  </si>
  <si>
    <t>101年9月起至102年11月間（A12卷第6頁、A33卷第85頁）</t>
    <phoneticPr fontId="2" type="noConversion"/>
  </si>
  <si>
    <t>101年9月起至102年11月底</t>
    <phoneticPr fontId="2" type="noConversion"/>
  </si>
  <si>
    <t>王俊明</t>
    <phoneticPr fontId="2" type="noConversion"/>
  </si>
  <si>
    <t>朱定揚</t>
    <phoneticPr fontId="2" type="noConversion"/>
  </si>
  <si>
    <t>告訴人翁玉琪</t>
    <phoneticPr fontId="2" type="noConversion"/>
  </si>
  <si>
    <t>告訴人張麗莉</t>
    <phoneticPr fontId="2" type="noConversion"/>
  </si>
  <si>
    <t>101年11月至102.9.16</t>
    <phoneticPr fontId="2" type="noConversion"/>
  </si>
  <si>
    <t>告訴人洪崇勛</t>
    <phoneticPr fontId="2" type="noConversion"/>
  </si>
  <si>
    <t>告訴人洪孋馨</t>
    <phoneticPr fontId="2" type="noConversion"/>
  </si>
  <si>
    <t>蘇湘媚</t>
    <phoneticPr fontId="2" type="noConversion"/>
  </si>
  <si>
    <t>告訴人張玉萍</t>
    <phoneticPr fontId="2" type="noConversion"/>
  </si>
  <si>
    <t>告訴人郭明鑫</t>
    <phoneticPr fontId="2" type="noConversion"/>
  </si>
  <si>
    <t>告訴人郭麟瑤</t>
    <phoneticPr fontId="2" type="noConversion"/>
  </si>
  <si>
    <t>告訴人黃曉琦</t>
    <phoneticPr fontId="2" type="noConversion"/>
  </si>
  <si>
    <t>告訴人鄭崇賢</t>
    <phoneticPr fontId="2" type="noConversion"/>
  </si>
  <si>
    <t>告訴人袁士軒</t>
    <phoneticPr fontId="2" type="noConversion"/>
  </si>
  <si>
    <t>101.9.10至102.4.10</t>
    <phoneticPr fontId="2" type="noConversion"/>
  </si>
  <si>
    <t>101年起至102年9月初</t>
    <phoneticPr fontId="2" type="noConversion"/>
  </si>
  <si>
    <t>101年11月起至102年10月底</t>
    <phoneticPr fontId="2" type="noConversion"/>
  </si>
  <si>
    <t>告訴人
吳東河</t>
    <phoneticPr fontId="2" type="noConversion"/>
  </si>
  <si>
    <t>告訴人陳俊銘</t>
    <phoneticPr fontId="2" type="noConversion"/>
  </si>
  <si>
    <t>102.2.26至102.2.27</t>
    <phoneticPr fontId="2" type="noConversion"/>
  </si>
  <si>
    <t>101年8、9月間起至102年5、6月間（A2卷第16頁、A21卷第66頁、A32卷第150頁、A33卷第13頁）</t>
    <phoneticPr fontId="2" type="noConversion"/>
  </si>
  <si>
    <t>101年8、9月間起至102年5、6月間</t>
    <phoneticPr fontId="2" type="noConversion"/>
  </si>
  <si>
    <t>王士柏</t>
    <phoneticPr fontId="2" type="noConversion"/>
  </si>
  <si>
    <t>沈藝峯</t>
    <phoneticPr fontId="2" type="noConversion"/>
  </si>
  <si>
    <t>告訴人陳仁誠</t>
    <phoneticPr fontId="2" type="noConversion"/>
  </si>
  <si>
    <t>告訴人陳文山</t>
    <phoneticPr fontId="2" type="noConversion"/>
  </si>
  <si>
    <t>告訴人黃林雄</t>
    <phoneticPr fontId="2" type="noConversion"/>
  </si>
  <si>
    <t>告訴人賴濬炎</t>
    <phoneticPr fontId="2" type="noConversion"/>
  </si>
  <si>
    <t>告訴人謝燕村</t>
    <phoneticPr fontId="2" type="noConversion"/>
  </si>
  <si>
    <t>告訴人洪子舜</t>
    <phoneticPr fontId="2" type="noConversion"/>
  </si>
  <si>
    <t>102.2.26至102.10.16</t>
    <phoneticPr fontId="2" type="noConversion"/>
  </si>
  <si>
    <t>102.03.04</t>
    <phoneticPr fontId="2" type="noConversion"/>
  </si>
  <si>
    <t>黎劭宣</t>
  </si>
  <si>
    <t>被告黎劭宣推薦之親人</t>
  </si>
  <si>
    <t>黎劭宣</t>
    <phoneticPr fontId="2" type="noConversion"/>
  </si>
  <si>
    <t>101年10月起至102年10月間</t>
    <phoneticPr fontId="2" type="noConversion"/>
  </si>
  <si>
    <t>告訴人
李宗賢</t>
    <phoneticPr fontId="2" type="noConversion"/>
  </si>
  <si>
    <t>101.8.30至102.8.27</t>
    <phoneticPr fontId="2" type="noConversion"/>
  </si>
  <si>
    <t>告訴人蘇威全</t>
    <phoneticPr fontId="2" type="noConversion"/>
  </si>
  <si>
    <t>102.3.27至102.10.11</t>
    <phoneticPr fontId="2" type="noConversion"/>
  </si>
  <si>
    <t>102年3月起至102年10月間</t>
    <phoneticPr fontId="2" type="noConversion"/>
  </si>
  <si>
    <t>告訴人陳秉豐</t>
    <phoneticPr fontId="2" type="noConversion"/>
  </si>
  <si>
    <t>李培華</t>
    <phoneticPr fontId="2" type="noConversion"/>
  </si>
  <si>
    <t>梁秀華</t>
    <phoneticPr fontId="2" type="noConversion"/>
  </si>
  <si>
    <t>102.10.9</t>
    <phoneticPr fontId="2" type="noConversion"/>
  </si>
  <si>
    <t>102年8月起至103年3月12日（A18卷第11頁）</t>
    <phoneticPr fontId="2" type="noConversion"/>
  </si>
  <si>
    <t>101年10月1日起至103年1月間</t>
    <phoneticPr fontId="2" type="noConversion"/>
  </si>
  <si>
    <t>徐立己</t>
    <phoneticPr fontId="2" type="noConversion"/>
  </si>
  <si>
    <t>告訴人陸秀榮</t>
    <phoneticPr fontId="2" type="noConversion"/>
  </si>
  <si>
    <t>告訴人黃世杰</t>
    <phoneticPr fontId="2" type="noConversion"/>
  </si>
  <si>
    <t>告訴人黃梓山</t>
    <phoneticPr fontId="2" type="noConversion"/>
  </si>
  <si>
    <t>102.1.10至102.8.10</t>
    <phoneticPr fontId="2" type="noConversion"/>
  </si>
  <si>
    <t>102.01.10</t>
    <phoneticPr fontId="2" type="noConversion"/>
  </si>
  <si>
    <t>告訴人李隆儀</t>
    <phoneticPr fontId="2" type="noConversion"/>
  </si>
  <si>
    <t>告訴人陳俊有</t>
    <phoneticPr fontId="2" type="noConversion"/>
  </si>
  <si>
    <t>告訴人黃子癸</t>
    <phoneticPr fontId="2" type="noConversion"/>
  </si>
  <si>
    <t>102.2.26至102.4.2</t>
    <phoneticPr fontId="2" type="noConversion"/>
  </si>
  <si>
    <t>告訴人杜冠良</t>
    <phoneticPr fontId="2" type="noConversion"/>
  </si>
  <si>
    <t>告訴人林報儉</t>
    <phoneticPr fontId="2" type="noConversion"/>
  </si>
  <si>
    <t>告訴人陳永勝</t>
    <phoneticPr fontId="2" type="noConversion"/>
  </si>
  <si>
    <t>謝智雄</t>
    <phoneticPr fontId="2" type="noConversion"/>
  </si>
  <si>
    <t>告訴人羅中成</t>
    <phoneticPr fontId="2" type="noConversion"/>
  </si>
  <si>
    <t>告訴人陳雪瓶</t>
    <phoneticPr fontId="2" type="noConversion"/>
  </si>
  <si>
    <t>101.6.7至102.12.18</t>
    <phoneticPr fontId="2" type="noConversion"/>
  </si>
  <si>
    <t>101年6月起至102年12月間</t>
    <phoneticPr fontId="2" type="noConversion"/>
  </si>
  <si>
    <t>101年8月底至102年年底</t>
    <phoneticPr fontId="2" type="noConversion"/>
  </si>
  <si>
    <t>任職人員</t>
    <phoneticPr fontId="2" type="noConversion"/>
  </si>
  <si>
    <t>職稱</t>
    <phoneticPr fontId="2" type="noConversion"/>
  </si>
  <si>
    <t>業務</t>
    <phoneticPr fontId="2" type="noConversion"/>
  </si>
  <si>
    <t>會計</t>
    <phoneticPr fontId="2" type="noConversion"/>
  </si>
  <si>
    <t>經理</t>
    <phoneticPr fontId="2" type="noConversion"/>
  </si>
  <si>
    <t>併案</t>
    <phoneticPr fontId="2" type="noConversion"/>
  </si>
  <si>
    <t>告訴人
薛明棟</t>
    <phoneticPr fontId="2" type="noConversion"/>
  </si>
  <si>
    <t>101.10.17</t>
    <phoneticPr fontId="2" type="noConversion"/>
  </si>
  <si>
    <t>101.12.6</t>
    <phoneticPr fontId="2" type="noConversion"/>
  </si>
  <si>
    <t>102.2.28</t>
    <phoneticPr fontId="2" type="noConversion"/>
  </si>
  <si>
    <t>101.11.6</t>
    <phoneticPr fontId="2" type="noConversion"/>
  </si>
  <si>
    <t>102.3.14</t>
    <phoneticPr fontId="2" type="noConversion"/>
  </si>
  <si>
    <t>102.4.24</t>
    <phoneticPr fontId="2" type="noConversion"/>
  </si>
  <si>
    <t>102.5.7</t>
    <phoneticPr fontId="2" type="noConversion"/>
  </si>
  <si>
    <t>102.1.12</t>
    <phoneticPr fontId="2" type="noConversion"/>
  </si>
  <si>
    <t>投資人証述（A34P150-151）、
協議書（A34P152~153）</t>
    <phoneticPr fontId="2" type="noConversion"/>
  </si>
  <si>
    <t>告訴人袁士軒</t>
    <phoneticPr fontId="2" type="noConversion"/>
  </si>
  <si>
    <t>併案</t>
    <phoneticPr fontId="2" type="noConversion"/>
  </si>
  <si>
    <t>NA</t>
    <phoneticPr fontId="2" type="noConversion"/>
  </si>
  <si>
    <t>投資人証述（A35P123）
協議書（A35P124至125）
配售繳款書（A35P126）
匯款申請書（A35P127）
領款收據（A35P131）</t>
    <phoneticPr fontId="2" type="noConversion"/>
  </si>
  <si>
    <t>有實際過戶</t>
    <phoneticPr fontId="2" type="noConversion"/>
  </si>
  <si>
    <t>實際款項匯入鄭翊成中信銀行松山分行255540083264帳戶（A32P218反、A32P227）</t>
    <phoneticPr fontId="2" type="noConversion"/>
  </si>
  <si>
    <t>投資人証述（B3P131-136）、
協議書（B3P156-157）、
匯款回條（B3P158）、
補充告訴理由狀（B3P186）</t>
    <phoneticPr fontId="2" type="noConversion"/>
  </si>
  <si>
    <t xml:space="preserve">已售出贖回，僅取回4萬9,310元，其餘款項32萬1,000元用以充抵投資「台微體」、「醣聯」之投資價金                        </t>
    <phoneticPr fontId="2" type="noConversion"/>
  </si>
  <si>
    <r>
      <t>已售出贖回，本利5</t>
    </r>
    <r>
      <rPr>
        <sz val="12"/>
        <rFont val="新細明體"/>
        <family val="1"/>
        <charset val="136"/>
      </rPr>
      <t>5</t>
    </r>
    <r>
      <rPr>
        <sz val="12"/>
        <rFont val="新細明體"/>
        <family val="1"/>
        <charset val="136"/>
      </rPr>
      <t>萬</t>
    </r>
    <r>
      <rPr>
        <sz val="12"/>
        <rFont val="新細明體"/>
        <family val="1"/>
        <charset val="136"/>
      </rPr>
      <t>2,201</t>
    </r>
    <r>
      <rPr>
        <sz val="12"/>
        <rFont val="新細明體"/>
        <family val="1"/>
        <charset val="136"/>
      </rPr>
      <t>元全數充抵轉投資「台微體」股票之價金</t>
    </r>
    <phoneticPr fontId="2" type="noConversion"/>
  </si>
  <si>
    <r>
      <rPr>
        <sz val="12"/>
        <rFont val="新細明體"/>
        <family val="1"/>
        <charset val="136"/>
      </rPr>
      <t>1.</t>
    </r>
    <r>
      <rPr>
        <sz val="12"/>
        <rFont val="新細明體"/>
        <family val="1"/>
        <charset val="136"/>
      </rPr>
      <t xml:space="preserve">僅匯出款項5萬1,345元，差額係以「醣聯」股票贖回之本利138,655元相抵；
</t>
    </r>
    <r>
      <rPr>
        <sz val="12"/>
        <rFont val="新細明體"/>
        <family val="1"/>
        <charset val="136"/>
      </rPr>
      <t>2.</t>
    </r>
    <r>
      <rPr>
        <sz val="12"/>
        <rFont val="新細明體"/>
        <family val="1"/>
        <charset val="136"/>
      </rPr>
      <t>辛耘股票部分，已要求售出，迄今僅由鄭翊成於102年5月24日、103年1月29日先後匯回7萬6000元、3萬元。</t>
    </r>
    <phoneticPr fontId="2" type="noConversion"/>
  </si>
  <si>
    <t>投資人証述（B3P131-136）、
協議書（B3P187）、
匯款回條（B3P187）
補充告訴理由狀（B3P186）</t>
    <phoneticPr fontId="2" type="noConversion"/>
  </si>
  <si>
    <t>用「瓦城」股票本利轉投資</t>
    <phoneticPr fontId="2" type="noConversion"/>
  </si>
  <si>
    <t>1.係用「台微體」股票本利轉投資
2.已申請贖回17,000股，但均未取回任何本利款項</t>
    <phoneticPr fontId="2" type="noConversion"/>
  </si>
  <si>
    <t>投資人証述（B3P131-136）、
協議書（B3P147-148）、
補充告訴理由狀（B3P189）</t>
    <phoneticPr fontId="2" type="noConversion"/>
  </si>
  <si>
    <t>投資人証述（B3P131-136）、
協議書（B3P150-151）、
補充告訴理由狀（B3P197）</t>
    <phoneticPr fontId="2" type="noConversion"/>
  </si>
  <si>
    <t>係用「合富」股票本利轉投資</t>
    <phoneticPr fontId="2" type="noConversion"/>
  </si>
  <si>
    <t>實際款項匯入鄭翊成國泰世華忠孝分行011530040382帳戶（B3P198）</t>
    <phoneticPr fontId="2" type="noConversion"/>
  </si>
  <si>
    <t>投資人証述（B3P131-136）、
協議書（B3P164-165）、
存款憑證（B3P198）、
補充告訴理由狀（B3P197）</t>
    <phoneticPr fontId="2" type="noConversion"/>
  </si>
  <si>
    <t>投資人証述（B3P131-136）、
協議書（B3P200）、
匯款回條（B3P200）、
補充告訴理由狀（B3P197）</t>
    <phoneticPr fontId="2" type="noConversion"/>
  </si>
  <si>
    <t>已售出贖回1000股，本利用以充抵轉投資「艾美」股票之價金</t>
    <phoneticPr fontId="2" type="noConversion"/>
  </si>
  <si>
    <r>
      <t>1.係用賣出贖回之</t>
    </r>
    <r>
      <rPr>
        <sz val="12"/>
        <rFont val="新細明體"/>
        <family val="1"/>
        <charset val="136"/>
      </rPr>
      <t>1張</t>
    </r>
    <r>
      <rPr>
        <sz val="12"/>
        <rFont val="新細明體"/>
        <family val="1"/>
        <charset val="136"/>
      </rPr>
      <t>「鐿鈦」股票本利轉投資
2.已申請贖回10,000股，但均未取回任何本利款項</t>
    </r>
    <phoneticPr fontId="2" type="noConversion"/>
  </si>
  <si>
    <t>投資人証述（B3P131-136）、
協議書（B3P153-154）、
補充告訴理由狀（B3P191）</t>
    <phoneticPr fontId="2" type="noConversion"/>
  </si>
  <si>
    <t xml:space="preserve">投資人証述（B3P131-136）、
協議書（B3P193）、
匯款回條（B3P193）、
補充告訴理由狀（B3P191）
</t>
    <phoneticPr fontId="2" type="noConversion"/>
  </si>
  <si>
    <t>投資人証述（B3P131-136）、
協議書（B3P160-161）、
存款憑證（B3P162）、
補充告訴理由狀（B3P195）</t>
    <phoneticPr fontId="2" type="noConversion"/>
  </si>
  <si>
    <t>投資人証述（A27P2-3）、
協議書（A27P22-22反、A34
P094）</t>
    <phoneticPr fontId="2" type="noConversion"/>
  </si>
  <si>
    <t>賣出贖回的款項均未取回，並一直轉單買單價更高的其他股票，持續補錢進去，總付出的款項約100萬元（A27P3、本院卷七P114反面至119頁）</t>
    <phoneticPr fontId="2" type="noConversion"/>
  </si>
  <si>
    <t>101年8、9月間至103年1月間</t>
    <phoneticPr fontId="2" type="noConversion"/>
  </si>
  <si>
    <t>王俊隱</t>
    <phoneticPr fontId="2" type="noConversion"/>
  </si>
  <si>
    <t>林祺庭</t>
    <phoneticPr fontId="2" type="noConversion"/>
  </si>
  <si>
    <t>101年11月至103年10月</t>
    <phoneticPr fontId="2" type="noConversion"/>
  </si>
  <si>
    <t>併案</t>
    <phoneticPr fontId="2" type="noConversion"/>
  </si>
  <si>
    <t>低碳動能</t>
    <phoneticPr fontId="2" type="noConversion"/>
  </si>
  <si>
    <t>NA</t>
    <phoneticPr fontId="2" type="noConversion"/>
  </si>
  <si>
    <t>投資人證述（A7P5-6、A32P202-203）</t>
    <phoneticPr fontId="2" type="noConversion"/>
  </si>
  <si>
    <t>菲凡</t>
    <phoneticPr fontId="2" type="noConversion"/>
  </si>
  <si>
    <t>名義負責人</t>
    <phoneticPr fontId="2" type="noConversion"/>
  </si>
  <si>
    <t>102年11月5、8日</t>
    <phoneticPr fontId="2" type="noConversion"/>
  </si>
  <si>
    <t>投資人證述（B2P20-21）
匯款申請書（B2P22）</t>
    <phoneticPr fontId="2" type="noConversion"/>
  </si>
  <si>
    <t>投資人證述（B2P27）、
匯款委託書（B2P28）、
過戶保證切結書（B2P29）、
稅額繳款書（B2P30）、股票（B2P31-35）</t>
    <phoneticPr fontId="2" type="noConversion"/>
  </si>
  <si>
    <t>有實際過戶，係由「陳奕中」名下過戶至投資人名下（本院卷四第103頁）。</t>
    <phoneticPr fontId="2" type="noConversion"/>
  </si>
  <si>
    <t>1.菲凡公司迄今並未上市櫃。
2.有實際過戶</t>
    <phoneticPr fontId="2" type="noConversion"/>
  </si>
  <si>
    <t>1.低碳動能公司迄今並未上市櫃
2.有實際過戶</t>
    <phoneticPr fontId="2" type="noConversion"/>
  </si>
  <si>
    <t>102年6月17日</t>
    <phoneticPr fontId="2" type="noConversion"/>
  </si>
  <si>
    <t>投資人証述（B3P135）、
匯款回條（B3P6）</t>
    <phoneticPr fontId="2" type="noConversion"/>
  </si>
  <si>
    <t>投資人證述（B1P26-27、B2P36-36反）、
匯出匯款憑證（B2P37）
稅額繳款書（B2P38）、
股票影本（B2P39）</t>
    <phoneticPr fontId="2" type="noConversion"/>
  </si>
  <si>
    <t>101年起至102年5月間離職，，惟離職後至102年8月仍持續仲介左列所示投資人轉單投資其他標的（A32卷第157反至158頁）</t>
    <phoneticPr fontId="2" type="noConversion"/>
  </si>
  <si>
    <t>約20萬元</t>
    <phoneticPr fontId="2" type="noConversion"/>
  </si>
  <si>
    <t>＊103年6月24日調查筆錄：約二百餘萬元（A32卷第33頁）
＊被告鄭翊成刑事答辯三狀所附101年9月至102年1月之薪資名
    冊：所得合計約為1,790,740元（本院卷五第59至70頁）</t>
    <phoneticPr fontId="2" type="noConversion"/>
  </si>
  <si>
    <t>＊102年6月6日調查筆錄：我有底薪1萬9千元，還有全勤獎金3千
    元，扣掉勞、健保後有2萬1千元（A1卷第21頁）
＊102年6月6日調查筆錄：我只有介紹2名投資人購買，鄭翊成
    大約給我近3千元的紅包（A1卷第23頁）
＊103年10月1日調查筆錄：我到公司的前3個月每個月底薪為2萬
    5,000元，獎金為客戶投資款項的0.5%，3個月過後，沒有底薪
    了，獎金增為客戶投資額的2%，若業務員招攬的金額超過300
    萬元，獎金就為投資額的4%，我任職期間共領取約二十萬元
    之薪資（包含獎金）（A32卷第165反面）
＊陳報狀：所得約為52,170元（本院卷五第2至4頁）
＊被告鄭翊成刑事答辯三狀所附101年9月至102年1月之薪資名
    冊：姓名「李淑妃」、「小妃」之所得合計約為25,712元（本
    院卷五第59至70頁）</t>
    <phoneticPr fontId="2" type="noConversion"/>
  </si>
  <si>
    <t>＊103年7月31日調查筆錄：我約領取共五十幾萬元之薪資（包
    含獎金），但是李於韓約從102年6、7月間即開始短發薪資，
    我約有二、三十萬元薪資仍未領取，業務員的獎金都是李於
    韓發現金給我們。（A32卷第143頁背面）
＊陳述意見狀：所得合計約為202,000元（本院卷五第36至42
    頁）
＊被告鄭翊成刑事答辯三狀所附101年9月至102年1月之薪資名
    冊：所得合計約為51,808元（本院卷五第59至70頁）</t>
    <phoneticPr fontId="2" type="noConversion"/>
  </si>
  <si>
    <t>＊103年10月2日調查筆錄：業務員剛任職前2個月是有底薪新臺
    幣（下同）1、2萬元左右，之後就沒有底薪保障，薪水來源
    主要是靠販賣股票的抽成獎金（A32卷第154頁）
＊103年10月2日調查筆錄：任職半年期間共領取約二、三十萬
    元之薪資（包含獎金）（A32卷第154頁背面）
＊陳報狀（內容同被告鄭翊成刑事答辯三狀所附101年9月至102
    年1月之薪資名冊）：所得合計約為251,584元（本院卷五第15
    至16頁、本院卷五第59至70頁）</t>
    <phoneticPr fontId="2" type="noConversion"/>
  </si>
  <si>
    <t>＊103年9月22日調查筆錄：我的月薪是新臺幣2萬5千元，因為我
    沒有販賣股票，所以也沒有獎金。（A32卷第168頁）
＊悔過書：一個月領25,000元（本院卷五第90頁）</t>
    <phoneticPr fontId="2" type="noConversion"/>
  </si>
  <si>
    <t>＊自白書：所得合計約為136,560元（自白書上加總錯誤，誤載
    為140,560元）（本院卷五第94頁）
＊被告鄭翊成刑事答辯三狀所附101年9月至102年1月之薪資名
    冊：所得合計約為20,900元（本院卷五第59至70頁）</t>
    <phoneticPr fontId="2" type="noConversion"/>
  </si>
  <si>
    <t>＊104年3月17日詢問筆錄：我是領固定薪水，一個月2萬5千多，
    前2個月我有領到，最後一個月我不記得。我是跟鄭經理領現
    金的。（A12卷第8頁背面）
＊陳述狀：底薪2萬5仟元，可領到兩個月，但因常遲到，所以
    只領到3萬元左右（本院卷五第99頁）</t>
    <phoneticPr fontId="2" type="noConversion"/>
  </si>
  <si>
    <t>＊104年3月17日訊問筆錄：我可以得到業績獎金。但是我很少
    在領錢，因為都被扣光了（A33卷第78頁背面）
＊陳報狀：任職期間因為沒什麼客戶，業績也不好又長期遲到
    曠職沒有去公司，所有薪水幾乎每個月都被扣光，領到的獎
    金也是幾千塊而已，在公司的所得有領過一次全勤獎金15,000
    元（本院卷五第180頁）
＊被告鄭翊成刑事答辯三狀所附101年9月至102年1月之薪資名
    冊：所得合計約為14,424元（本院卷五第59至70頁）</t>
    <phoneticPr fontId="2" type="noConversion"/>
  </si>
  <si>
    <t>＊102年6月5日調查筆錄：我有底薪2萬元（A1卷第17頁）
＊102年6月5日調查筆錄：我只有介紹3名友人購買，鄭翊成大
    約給我近四千元紅包（A1卷第19頁）
＊102年7月31日訊問筆錄：賣出一張股票我可以抽成200元，我 
    總共拿到近5千元（A1卷第182頁）
＊被告鄭翊成刑事答辯三狀所附101年9月至102年1月之薪資名
    冊：姓名「小柯」之所得合計約為92,850元（本院卷五第59至
    70頁）
＊106年1月16日審理筆錄：在弘融公司任職期間，薪水加獎金總
   共拿了應該沒有超過3、40萬元；在調查局時供述約4仟元紅包
   係誤解，我以為是講單筆交易（本院卷七第161頁）</t>
    <phoneticPr fontId="2" type="noConversion"/>
  </si>
  <si>
    <t>＊103年10月7日調查筆錄：開始我進入公司只有2萬元底薪，我
    任職約9個月期間，我約領取約45萬元之薪資（包含獎金）（
    A32卷第151頁背面）
＊106年1月16日審理筆錄：在調查局時所述領了約45萬元之薪資
   ，是包含底薪和獎金（本院卷七第189頁背面）
＊陳報狀（內容同被告鄭翊成刑事答辯三狀所附101年9月至102
    年1月之薪資名冊）：所得合計約為109,934元（本院卷五第11
    至12頁、本院卷五第59至70頁）</t>
    <phoneticPr fontId="2" type="noConversion"/>
  </si>
  <si>
    <t>＊被告鄭翊成刑事答辯三狀所附101年9月至102年1月之薪資名
    冊：姓名「蘇湘惟」、「惟惟」欄位之所得合計約為1,062,024
    元（本院卷五第59至70頁）
＊106年1月16日審理筆錄：我好像沒有領過底薪，有領過獎金，
    但是實際數字忘記了，但是從過年後，薪水就有拖欠，我有
    寫在悔過書上面288,530元，這是大約的金額（本院卷七第197
    頁）
＊悔過書：總業績所得約288,530元（本院卷五第86頁）</t>
    <phoneticPr fontId="2" type="noConversion"/>
  </si>
  <si>
    <t>101年10月起至102年6月底</t>
    <phoneticPr fontId="2" type="noConversion"/>
  </si>
  <si>
    <t>101年8、9月間至103年1月間（A2卷第16頁、A21卷第66頁、A33卷第4頁背面、A30卷第25頁背面）</t>
  </si>
  <si>
    <t>101年10月起至102年6月底（A16卷第10背面、A32卷第167頁、本院卷七第84頁、第85至85頁背面）</t>
  </si>
  <si>
    <t>101年10月1日至103年1月間（A32卷第141背面、A33卷第29頁背面）</t>
  </si>
  <si>
    <t>101年9月起至102年10月間（A26卷第20背面、A33卷第71背面）</t>
  </si>
  <si>
    <t>101年8月起至102年4月間（A32卷第153背面）</t>
  </si>
  <si>
    <t>101年8月起至102年4、5月間（A33卷第78頁、本院卷四第9背面）</t>
  </si>
  <si>
    <t>102年9月起三個月（A12卷第8背面、A33卷第88背面）</t>
  </si>
  <si>
    <t>101年9、10月至102年4、5月間（A2卷第16頁、A21卷第27背面、第66頁、A33卷第43反頁）</t>
  </si>
  <si>
    <t>101年7、8月間至102年12月（A32卷第137至137背面、A33卷第5背面）</t>
  </si>
  <si>
    <t>101年9、10月間至102年年底（A32卷第160背面、A33卷第32背面）</t>
  </si>
  <si>
    <t>＊103年7月29日調查筆錄：我約領取1百萬元獎金（A32卷第139
    頁背面）。
＊106年1月9日審理筆錄：在市調處講到共領了獎金約100萬元是
    實在的（本院卷七第99頁）
＊陳報狀：所得約105,660元（本院卷五第186頁）</t>
    <phoneticPr fontId="2" type="noConversion"/>
  </si>
  <si>
    <t>101年10月起至102年10月間（A12卷第3頁、A33卷第81頁、本院卷七第126頁）</t>
    <phoneticPr fontId="2" type="noConversion"/>
  </si>
  <si>
    <t>相關證據及出處</t>
    <phoneticPr fontId="2" type="noConversion"/>
  </si>
  <si>
    <t>李國麟</t>
    <phoneticPr fontId="2" type="noConversion"/>
  </si>
  <si>
    <t>名義負責人</t>
    <phoneticPr fontId="2" type="noConversion"/>
  </si>
  <si>
    <t>林祺庭</t>
    <phoneticPr fontId="2" type="noConversion"/>
  </si>
  <si>
    <t>101年11月起至102年7、8月間（A33卷第40背面）</t>
    <phoneticPr fontId="2" type="noConversion"/>
  </si>
  <si>
    <t>102年11月至103年7月間（借名予安禾公司登載為公司負責人）（B2P3、B2P7）</t>
    <phoneticPr fontId="2" type="noConversion"/>
  </si>
  <si>
    <t>102年11月至103年7月間（借名予安禾公司登載為公司負責人）</t>
    <phoneticPr fontId="2" type="noConversion"/>
  </si>
  <si>
    <t>提供印章、身份證影本及帳戶</t>
    <phoneticPr fontId="2" type="noConversion"/>
  </si>
  <si>
    <t>提供帳戶</t>
  </si>
  <si>
    <t>提供帳戶</t>
    <phoneticPr fontId="2" type="noConversion"/>
  </si>
  <si>
    <t>＊103年10月2日調查筆錄平均每月領取約2萬元薪資（包含獎
    金），任職期間總共約領取20萬元（A32卷第159頁）
＊陳述意見狀：依銀行交易明細，所得合計約為200,730元（惟
    交易明細中有一筆以鄭翊成為匯款人匯入之款項275,819元，
    被告並未計入所得計算）（本院卷五第36至37頁、第43-44
    頁）
＊被告鄭翊成刑事答辯三狀所附101年9月至102年1月之薪資名
    冊：姓名「小妙」之所得合計約為51,544元（本院卷五第59至
    70頁）</t>
    <phoneticPr fontId="2" type="noConversion"/>
  </si>
  <si>
    <t>約200萬元</t>
    <phoneticPr fontId="2" type="noConversion"/>
  </si>
  <si>
    <t>約20萬730元</t>
    <phoneticPr fontId="2" type="noConversion"/>
  </si>
  <si>
    <t>約50萬元</t>
    <phoneticPr fontId="2" type="noConversion"/>
  </si>
  <si>
    <t>＊104年5月5日詢問筆錄：沒有底薪，只有全勤獎金，有業務獎
    金，業務獎金依照取得客戶投資款的百分之1（A35卷第86頁
    背面）
＊被告鄭翊成刑事答辯三狀所附101年9月至102年1月之薪資名
    冊：所得合計約為21,568元（本院卷五第59至70頁）
＊陳報狀：102年2月至5月薪資合計53,026元（另被告所呈報之存
   摺上另有兩筆以鄭翊成為匯款人匯給郭昱成的款項53,404元、
   107,497元）（本院卷五第104頁）</t>
    <phoneticPr fontId="2" type="noConversion"/>
  </si>
  <si>
    <t>約5萬3,026元</t>
    <phoneticPr fontId="2" type="noConversion"/>
  </si>
  <si>
    <t>約25萬1,584元</t>
    <phoneticPr fontId="2" type="noConversion"/>
  </si>
  <si>
    <t>約45萬元</t>
    <phoneticPr fontId="2" type="noConversion"/>
  </si>
  <si>
    <t>＊陳述意見狀：所得合計約為174,500元（本院卷五第36至37
    頁、第45-51頁）
＊被告鄭翊成刑事答辯三狀所附101年9月至102年1月之薪資名
    冊：姓名「紹宣」、「劭宣」欄位之所得合計約為24,844元（
    本院卷五第59至70頁）</t>
    <phoneticPr fontId="2" type="noConversion"/>
  </si>
  <si>
    <t>約17萬4,500元</t>
    <phoneticPr fontId="2" type="noConversion"/>
  </si>
  <si>
    <t>約1萬5,000元</t>
    <phoneticPr fontId="2" type="noConversion"/>
  </si>
  <si>
    <t>約3萬元</t>
    <phoneticPr fontId="2" type="noConversion"/>
  </si>
  <si>
    <t>約13萬6,560元</t>
    <phoneticPr fontId="2" type="noConversion"/>
  </si>
  <si>
    <t>＊104年1月28日訊問筆錄：我的薪水只有前2個月有底薪是李於
    韓發的，其他後面靠抽成獎金，但是我後面並沒有領到獎金
   ，我有賣成股票，但是我被拖欠。（A33卷第35頁背面）
＊106年1月9日審理筆錄：我沒有領過公司任何獎金，我當時家
    裡事情比較多，我的底薪跟獎金都被扣光了，遲到、請假的
    時數都扣完了。我的底薪都扣得差不多，是會計會拿給我，
    大概幾百元、壹仟元。（本院卷七第129頁背面）
＊陳述狀：公司保障底薪為10,000元，全勤15,000元，共25,000元
   ，當時剛進公司家裡有事，所以出勤不正常，所以薪資都被
    扣光了，保障底薪2個月我總共只領約2000元不到。（本院卷
   五第98頁）</t>
    <phoneticPr fontId="2" type="noConversion"/>
  </si>
  <si>
    <t>約2,000元</t>
    <phoneticPr fontId="2" type="noConversion"/>
  </si>
  <si>
    <t>約30萬元</t>
    <phoneticPr fontId="2" type="noConversion"/>
  </si>
  <si>
    <t>約106萬2,024元</t>
    <phoneticPr fontId="2" type="noConversion"/>
  </si>
  <si>
    <t>約100萬元</t>
    <phoneticPr fontId="2" type="noConversion"/>
  </si>
  <si>
    <t>約100萬6,360元</t>
    <phoneticPr fontId="2" type="noConversion"/>
  </si>
  <si>
    <t>＊103年10月1日調查筆錄：平均我約領取每月二萬餘元的薪資
  （包含獎金），我在弘融公司任職一年半期間，扣除最後半年
   我幾乎未成交任何客戶外，共領取約30萬元（A32卷第162頁）
＊刑事陳述意見狀：任職期間之收入，扣除遲到罰款後，約為
    新台幣15萬元左右，均交付現金（本院卷五第88頁）
＊被告鄭翊成刑事答辯三狀所附101年9月至102年1月之薪資名
    冊：所得合計約為1,006,360元（本院卷五第59至70頁）</t>
    <phoneticPr fontId="2" type="noConversion"/>
  </si>
  <si>
    <t>約16萬元
（=弘融期間的15萬元，加上安禾期間的1萬元）</t>
    <phoneticPr fontId="2" type="noConversion"/>
  </si>
  <si>
    <t>任職期間認定（按「相關供述」、「投資期間」兩者聯集之範圍）</t>
    <phoneticPr fontId="2" type="noConversion"/>
  </si>
  <si>
    <t>101年11月至102年10月（A2卷第17背面、A2卷第48頁背面、A22卷第6至7頁、本院卷三第60頁）
＊其後102年11月至103年10月間，由被告自行販售未上市櫃公司股票。</t>
    <phoneticPr fontId="2" type="noConversion"/>
  </si>
  <si>
    <t>許名宏</t>
    <phoneticPr fontId="2" type="noConversion"/>
  </si>
  <si>
    <t>徐松章</t>
    <phoneticPr fontId="2" type="noConversion"/>
  </si>
  <si>
    <t>潘承昊</t>
    <phoneticPr fontId="2" type="noConversion"/>
  </si>
  <si>
    <t>102年11月26日</t>
    <phoneticPr fontId="2" type="noConversion"/>
  </si>
  <si>
    <t>103年3月5日</t>
    <phoneticPr fontId="2" type="noConversion"/>
  </si>
  <si>
    <t>102.03.31至103.3.5</t>
    <phoneticPr fontId="2" type="noConversion"/>
  </si>
  <si>
    <t>黎俊盈</t>
    <phoneticPr fontId="2" type="noConversion"/>
  </si>
  <si>
    <t>NA</t>
    <phoneticPr fontId="2" type="noConversion"/>
  </si>
  <si>
    <t>101.11.08</t>
    <phoneticPr fontId="2" type="noConversion"/>
  </si>
  <si>
    <t>被告趙士齊推薦之親人（父親趙俊、母親黃素潔、姨丈王紹華、外公黃鳳彬）</t>
    <phoneticPr fontId="2" type="noConversion"/>
  </si>
  <si>
    <t>4163鐿鈦</t>
    <phoneticPr fontId="2" type="noConversion"/>
  </si>
  <si>
    <t>趙士齊</t>
    <phoneticPr fontId="2" type="noConversion"/>
  </si>
  <si>
    <t>不明</t>
    <phoneticPr fontId="2" type="noConversion"/>
  </si>
  <si>
    <t>已售出取回本利</t>
    <phoneticPr fontId="2" type="noConversion"/>
  </si>
  <si>
    <t>陳報資料（A26P31）、
存摺明細（A26P33-34）</t>
    <phoneticPr fontId="2" type="noConversion"/>
  </si>
  <si>
    <t>陳報資料（A26P31）、
存摺明細（A26P42-43）</t>
    <phoneticPr fontId="2" type="noConversion"/>
  </si>
  <si>
    <t>101.12.13</t>
    <phoneticPr fontId="2" type="noConversion"/>
  </si>
  <si>
    <t>101.12.17</t>
    <phoneticPr fontId="2" type="noConversion"/>
  </si>
  <si>
    <t>102.01.10</t>
    <phoneticPr fontId="2" type="noConversion"/>
  </si>
  <si>
    <t>已售出贖回，本利全數用以充抵投資「敦泰」股票之價金</t>
    <phoneticPr fontId="2" type="noConversion"/>
  </si>
  <si>
    <t>已售出，本利全數用以充抵投資「信驊」股票之價金</t>
    <phoneticPr fontId="2" type="noConversion"/>
  </si>
  <si>
    <r>
      <t>1.僅匯出64</t>
    </r>
    <r>
      <rPr>
        <sz val="12"/>
        <rFont val="新細明體"/>
        <family val="1"/>
        <charset val="136"/>
      </rPr>
      <t>萬</t>
    </r>
    <r>
      <rPr>
        <sz val="12"/>
        <rFont val="新細明體"/>
        <family val="1"/>
        <charset val="136"/>
      </rPr>
      <t>7,799</t>
    </r>
    <r>
      <rPr>
        <sz val="12"/>
        <rFont val="新細明體"/>
        <family val="1"/>
        <charset val="136"/>
      </rPr>
      <t>元，差額</t>
    </r>
    <r>
      <rPr>
        <sz val="12"/>
        <rFont val="新細明體"/>
        <family val="1"/>
        <charset val="136"/>
      </rPr>
      <t>55萬2,201元</t>
    </r>
    <r>
      <rPr>
        <sz val="12"/>
        <rFont val="新細明體"/>
        <family val="1"/>
        <charset val="136"/>
      </rPr>
      <t xml:space="preserve">係以「承業」股票贖回之本利相抵；
</t>
    </r>
    <r>
      <rPr>
        <sz val="12"/>
        <rFont val="新細明體"/>
        <family val="1"/>
        <charset val="136"/>
      </rPr>
      <t>2.已售出贖回5000股，本利並用以充抵轉投資「辛耘」股票之價金</t>
    </r>
    <phoneticPr fontId="2" type="noConversion"/>
  </si>
  <si>
    <t>僅匯出37萬5千元，其餘款項係以「合富」股票贖回之本利相抵</t>
    <phoneticPr fontId="2" type="noConversion"/>
  </si>
  <si>
    <t>陳報資料（A26P31）、
存摺明細（A26P38）</t>
    <phoneticPr fontId="2" type="noConversion"/>
  </si>
  <si>
    <t>102.01.21</t>
    <phoneticPr fontId="2" type="noConversion"/>
  </si>
  <si>
    <t>102.03.28</t>
    <phoneticPr fontId="2" type="noConversion"/>
  </si>
  <si>
    <t>陳報資料（A26P31）、
存摺明細（A26P35-36）</t>
    <phoneticPr fontId="2" type="noConversion"/>
  </si>
  <si>
    <t>102.1.24</t>
    <phoneticPr fontId="2" type="noConversion"/>
  </si>
  <si>
    <t>102.2.27</t>
    <phoneticPr fontId="2" type="noConversion"/>
  </si>
  <si>
    <t>已售出取回本利</t>
    <phoneticPr fontId="2" type="noConversion"/>
  </si>
  <si>
    <t>已售出，取回現金221,607元，其餘本利款項用以充抵投資「大江」股票之價金</t>
    <phoneticPr fontId="2" type="noConversion"/>
  </si>
  <si>
    <t>102.5.24</t>
    <phoneticPr fontId="2" type="noConversion"/>
  </si>
  <si>
    <t>係用「辛耘」股票本利轉投資</t>
    <phoneticPr fontId="2" type="noConversion"/>
  </si>
  <si>
    <t>陳報資料（A26P32）、
存摺明細（A26P35）</t>
    <phoneticPr fontId="2" type="noConversion"/>
  </si>
  <si>
    <t>陳報資料（A26P32）、
存摺明細（A26P44-46）</t>
    <phoneticPr fontId="2" type="noConversion"/>
  </si>
  <si>
    <t>陳報資料（A26P32）、
存摺明細（A26P46）</t>
    <phoneticPr fontId="2" type="noConversion"/>
  </si>
  <si>
    <t>趙俊
黃素潔
王紹華
黃鳳彬</t>
    <phoneticPr fontId="2" type="noConversion"/>
  </si>
  <si>
    <t>被告姓名</t>
    <phoneticPr fontId="2" type="noConversion"/>
  </si>
  <si>
    <t>計算依據</t>
    <phoneticPr fontId="2" type="noConversion"/>
  </si>
  <si>
    <t>李於韓</t>
    <phoneticPr fontId="2" type="noConversion"/>
  </si>
  <si>
    <t>返還款項</t>
    <phoneticPr fontId="2" type="noConversion"/>
  </si>
  <si>
    <t>和解日期及對象</t>
    <phoneticPr fontId="2" type="noConversion"/>
  </si>
  <si>
    <t>103.4.18：梁秀華</t>
    <phoneticPr fontId="2" type="noConversion"/>
  </si>
  <si>
    <t>A1P200</t>
    <phoneticPr fontId="2" type="noConversion"/>
  </si>
  <si>
    <t>A18P39-40</t>
    <phoneticPr fontId="2" type="noConversion"/>
  </si>
  <si>
    <t>102.11.8：陳秉豐</t>
    <phoneticPr fontId="2" type="noConversion"/>
  </si>
  <si>
    <t>本院卷八P250、
本院卷八P251反</t>
    <phoneticPr fontId="2" type="noConversion"/>
  </si>
  <si>
    <t>170,000（陳秉豐）
100,000（梁秀華）</t>
    <phoneticPr fontId="2" type="noConversion"/>
  </si>
  <si>
    <t>金額</t>
    <phoneticPr fontId="2" type="noConversion"/>
  </si>
  <si>
    <t>本院卷三P248、P294
本院卷七P99反-P100</t>
    <phoneticPr fontId="2" type="noConversion"/>
  </si>
  <si>
    <t>本院卷三P294、
本院卷七P99反-P100</t>
    <phoneticPr fontId="2" type="noConversion"/>
  </si>
  <si>
    <t>本院卷五P29-30</t>
    <phoneticPr fontId="2" type="noConversion"/>
  </si>
  <si>
    <t>本院卷五P181-183</t>
    <phoneticPr fontId="2" type="noConversion"/>
  </si>
  <si>
    <t>102.11.8：陳秉豐</t>
    <phoneticPr fontId="2" type="noConversion"/>
  </si>
  <si>
    <t>與告訴人、被害人和解情形</t>
    <phoneticPr fontId="2" type="noConversion"/>
  </si>
  <si>
    <t>備註</t>
    <phoneticPr fontId="2" type="noConversion"/>
  </si>
  <si>
    <t>李采霏</t>
    <phoneticPr fontId="2" type="noConversion"/>
  </si>
  <si>
    <t>陳嘉澤</t>
    <phoneticPr fontId="2" type="noConversion"/>
  </si>
  <si>
    <t>被告陳嘉澤雖於106年1月間與王聰明、王興元、楊啟均、蔡孟孝、陳冠甫等人簽訂和解書（本院卷五P187-191），惟該些投資人均非本案附表所示之告訴人或被害人，被告亦未能舉證其等為本案被害人之相關證據資料，故無法認定被告陳嘉澤有與本案被害人和解之事實。</t>
    <phoneticPr fontId="2" type="noConversion"/>
  </si>
  <si>
    <t>不明</t>
    <phoneticPr fontId="2" type="noConversion"/>
  </si>
  <si>
    <t>105.7.9：張盛文</t>
    <phoneticPr fontId="2" type="noConversion"/>
  </si>
  <si>
    <t>4180安成藥</t>
    <phoneticPr fontId="2" type="noConversion"/>
  </si>
  <si>
    <t>實際款項匯入柯中皓台新銀行板南分行20651000065086號帳戶（A34P147）</t>
    <phoneticPr fontId="2" type="noConversion"/>
  </si>
  <si>
    <t>李培華</t>
    <phoneticPr fontId="2" type="noConversion"/>
  </si>
  <si>
    <t>合計</t>
    <phoneticPr fontId="2" type="noConversion"/>
  </si>
  <si>
    <t>陳報資料（A26P31）、
存摺明細（A26P37-38）</t>
    <phoneticPr fontId="2" type="noConversion"/>
  </si>
  <si>
    <t>12-1</t>
    <phoneticPr fontId="2" type="noConversion"/>
  </si>
  <si>
    <t>12-2</t>
    <phoneticPr fontId="2" type="noConversion"/>
  </si>
  <si>
    <t>12-3</t>
    <phoneticPr fontId="2" type="noConversion"/>
  </si>
  <si>
    <t>12-4</t>
    <phoneticPr fontId="2" type="noConversion"/>
  </si>
  <si>
    <t>15-1</t>
    <phoneticPr fontId="2" type="noConversion"/>
  </si>
  <si>
    <t>15-2</t>
    <phoneticPr fontId="2" type="noConversion"/>
  </si>
  <si>
    <t>15-3</t>
    <phoneticPr fontId="2" type="noConversion"/>
  </si>
  <si>
    <t>15-4</t>
    <phoneticPr fontId="2" type="noConversion"/>
  </si>
  <si>
    <t>15-5</t>
    <phoneticPr fontId="2" type="noConversion"/>
  </si>
  <si>
    <t>15-6</t>
    <phoneticPr fontId="2" type="noConversion"/>
  </si>
  <si>
    <t>15-7</t>
    <phoneticPr fontId="2" type="noConversion"/>
  </si>
  <si>
    <t>15-8</t>
    <phoneticPr fontId="2" type="noConversion"/>
  </si>
  <si>
    <t>15-9</t>
    <phoneticPr fontId="2" type="noConversion"/>
  </si>
  <si>
    <t>15-10</t>
    <phoneticPr fontId="2" type="noConversion"/>
  </si>
  <si>
    <t>15-11</t>
    <phoneticPr fontId="2" type="noConversion"/>
  </si>
  <si>
    <t>15-12</t>
    <phoneticPr fontId="2" type="noConversion"/>
  </si>
  <si>
    <t>15-13</t>
    <phoneticPr fontId="2" type="noConversion"/>
  </si>
  <si>
    <t>16-1</t>
    <phoneticPr fontId="2" type="noConversion"/>
  </si>
  <si>
    <t>16-2</t>
    <phoneticPr fontId="2" type="noConversion"/>
  </si>
  <si>
    <t>16-3</t>
    <phoneticPr fontId="2" type="noConversion"/>
  </si>
  <si>
    <t>16-4</t>
    <phoneticPr fontId="2" type="noConversion"/>
  </si>
  <si>
    <t>16-5</t>
    <phoneticPr fontId="2" type="noConversion"/>
  </si>
  <si>
    <t>16-6</t>
    <phoneticPr fontId="2" type="noConversion"/>
  </si>
  <si>
    <t>16-7</t>
    <phoneticPr fontId="2" type="noConversion"/>
  </si>
  <si>
    <t>18-1</t>
    <phoneticPr fontId="2" type="noConversion"/>
  </si>
  <si>
    <t>18-2</t>
    <phoneticPr fontId="2" type="noConversion"/>
  </si>
  <si>
    <t>18-3</t>
    <phoneticPr fontId="2" type="noConversion"/>
  </si>
  <si>
    <t>18-4</t>
    <phoneticPr fontId="2" type="noConversion"/>
  </si>
  <si>
    <t>30-1</t>
    <phoneticPr fontId="2" type="noConversion"/>
  </si>
  <si>
    <t>30-2</t>
    <phoneticPr fontId="2" type="noConversion"/>
  </si>
  <si>
    <t>30-3</t>
    <phoneticPr fontId="2" type="noConversion"/>
  </si>
  <si>
    <t>30-4</t>
    <phoneticPr fontId="2" type="noConversion"/>
  </si>
  <si>
    <t>30-5</t>
    <phoneticPr fontId="2" type="noConversion"/>
  </si>
  <si>
    <t>30-6</t>
    <phoneticPr fontId="2" type="noConversion"/>
  </si>
  <si>
    <t>30-7</t>
    <phoneticPr fontId="2" type="noConversion"/>
  </si>
  <si>
    <t>33-1</t>
    <phoneticPr fontId="2" type="noConversion"/>
  </si>
  <si>
    <t>33-2</t>
    <phoneticPr fontId="2" type="noConversion"/>
  </si>
  <si>
    <t>33-3</t>
    <phoneticPr fontId="2" type="noConversion"/>
  </si>
  <si>
    <t>33-4</t>
    <phoneticPr fontId="2" type="noConversion"/>
  </si>
  <si>
    <t>35-1</t>
    <phoneticPr fontId="2" type="noConversion"/>
  </si>
  <si>
    <t>35-2</t>
    <phoneticPr fontId="2" type="noConversion"/>
  </si>
  <si>
    <t>42-1</t>
    <phoneticPr fontId="2" type="noConversion"/>
  </si>
  <si>
    <t>42-2</t>
    <phoneticPr fontId="2" type="noConversion"/>
  </si>
  <si>
    <t>42-3</t>
    <phoneticPr fontId="2" type="noConversion"/>
  </si>
  <si>
    <t>42-4</t>
    <phoneticPr fontId="2" type="noConversion"/>
  </si>
  <si>
    <t>43-1</t>
    <phoneticPr fontId="2" type="noConversion"/>
  </si>
  <si>
    <t>43-2</t>
    <phoneticPr fontId="2" type="noConversion"/>
  </si>
  <si>
    <t>43-3</t>
    <phoneticPr fontId="2" type="noConversion"/>
  </si>
  <si>
    <t>43-4</t>
    <phoneticPr fontId="2" type="noConversion"/>
  </si>
  <si>
    <t>45-2</t>
    <phoneticPr fontId="2" type="noConversion"/>
  </si>
  <si>
    <t>47-1</t>
    <phoneticPr fontId="2" type="noConversion"/>
  </si>
  <si>
    <t>47-2</t>
    <phoneticPr fontId="2" type="noConversion"/>
  </si>
  <si>
    <t>47-3</t>
    <phoneticPr fontId="2" type="noConversion"/>
  </si>
  <si>
    <t>47-4</t>
    <phoneticPr fontId="2" type="noConversion"/>
  </si>
  <si>
    <t>47-5</t>
    <phoneticPr fontId="2" type="noConversion"/>
  </si>
  <si>
    <t>47-6</t>
    <phoneticPr fontId="2" type="noConversion"/>
  </si>
  <si>
    <t>48</t>
    <phoneticPr fontId="2" type="noConversion"/>
  </si>
  <si>
    <t>49-1</t>
    <phoneticPr fontId="2" type="noConversion"/>
  </si>
  <si>
    <t>49-2</t>
    <phoneticPr fontId="2" type="noConversion"/>
  </si>
  <si>
    <t>49-3</t>
    <phoneticPr fontId="2" type="noConversion"/>
  </si>
  <si>
    <t>49-4</t>
    <phoneticPr fontId="2" type="noConversion"/>
  </si>
  <si>
    <t>51-1</t>
    <phoneticPr fontId="2" type="noConversion"/>
  </si>
  <si>
    <t>51-2</t>
    <phoneticPr fontId="2" type="noConversion"/>
  </si>
  <si>
    <t>51-3</t>
    <phoneticPr fontId="2" type="noConversion"/>
  </si>
  <si>
    <t>51-4</t>
    <phoneticPr fontId="2" type="noConversion"/>
  </si>
  <si>
    <t>53-1</t>
    <phoneticPr fontId="2" type="noConversion"/>
  </si>
  <si>
    <t>53-2</t>
    <phoneticPr fontId="2" type="noConversion"/>
  </si>
  <si>
    <t>53-3</t>
    <phoneticPr fontId="2" type="noConversion"/>
  </si>
  <si>
    <t>53-4</t>
    <phoneticPr fontId="2" type="noConversion"/>
  </si>
  <si>
    <t>53-5</t>
    <phoneticPr fontId="2" type="noConversion"/>
  </si>
  <si>
    <t>57-1</t>
    <phoneticPr fontId="2" type="noConversion"/>
  </si>
  <si>
    <t>57-2</t>
    <phoneticPr fontId="2" type="noConversion"/>
  </si>
  <si>
    <t>61-1</t>
    <phoneticPr fontId="2" type="noConversion"/>
  </si>
  <si>
    <t>61-2</t>
    <phoneticPr fontId="2" type="noConversion"/>
  </si>
  <si>
    <t>61-3</t>
    <phoneticPr fontId="2" type="noConversion"/>
  </si>
  <si>
    <t>63-1</t>
    <phoneticPr fontId="2" type="noConversion"/>
  </si>
  <si>
    <t>63-2</t>
    <phoneticPr fontId="2" type="noConversion"/>
  </si>
  <si>
    <t>63-3</t>
    <phoneticPr fontId="2" type="noConversion"/>
  </si>
  <si>
    <t>63-4</t>
    <phoneticPr fontId="2" type="noConversion"/>
  </si>
  <si>
    <t>63-5</t>
    <phoneticPr fontId="2" type="noConversion"/>
  </si>
  <si>
    <t>63-6</t>
    <phoneticPr fontId="2" type="noConversion"/>
  </si>
  <si>
    <t>63-7</t>
    <phoneticPr fontId="2" type="noConversion"/>
  </si>
  <si>
    <t>63-8</t>
    <phoneticPr fontId="2" type="noConversion"/>
  </si>
  <si>
    <t>63-9</t>
    <phoneticPr fontId="2" type="noConversion"/>
  </si>
  <si>
    <t>64-1</t>
    <phoneticPr fontId="2" type="noConversion"/>
  </si>
  <si>
    <t>64-2</t>
    <phoneticPr fontId="2" type="noConversion"/>
  </si>
  <si>
    <t>67-1</t>
    <phoneticPr fontId="2" type="noConversion"/>
  </si>
  <si>
    <t>67-2</t>
    <phoneticPr fontId="2" type="noConversion"/>
  </si>
  <si>
    <t>67-3</t>
    <phoneticPr fontId="2" type="noConversion"/>
  </si>
  <si>
    <t>67-4</t>
    <phoneticPr fontId="2" type="noConversion"/>
  </si>
  <si>
    <t>67-5</t>
    <phoneticPr fontId="2" type="noConversion"/>
  </si>
  <si>
    <t>67-6</t>
    <phoneticPr fontId="2" type="noConversion"/>
  </si>
  <si>
    <t>67-7</t>
    <phoneticPr fontId="2" type="noConversion"/>
  </si>
  <si>
    <t>67-8</t>
    <phoneticPr fontId="2" type="noConversion"/>
  </si>
  <si>
    <t>67-9</t>
    <phoneticPr fontId="2" type="noConversion"/>
  </si>
  <si>
    <t>1</t>
    <phoneticPr fontId="2" type="noConversion"/>
  </si>
  <si>
    <t>告訴人
黃梓山</t>
    <phoneticPr fontId="2" type="noConversion"/>
  </si>
  <si>
    <t>PCGE（每股0.2英鎊）</t>
    <phoneticPr fontId="2" type="noConversion"/>
  </si>
  <si>
    <t>附表六編號8</t>
  </si>
  <si>
    <t>附表六編號9</t>
  </si>
  <si>
    <t>附表六編號10</t>
  </si>
  <si>
    <t>附表六編號11</t>
  </si>
  <si>
    <t>附表六編號12</t>
  </si>
  <si>
    <t>附表六編號13</t>
  </si>
  <si>
    <t>附表六編號14</t>
  </si>
  <si>
    <t>附表六編號15</t>
  </si>
  <si>
    <t>附表六編號16</t>
  </si>
  <si>
    <t>附表六編號17</t>
  </si>
  <si>
    <t>附表六編號18</t>
  </si>
  <si>
    <t>附表六編號19</t>
  </si>
  <si>
    <t>附表六編號20</t>
  </si>
  <si>
    <t>附表六編號21</t>
  </si>
  <si>
    <t>李於韓</t>
    <phoneticPr fontId="2" type="noConversion"/>
  </si>
  <si>
    <t>實際負責人</t>
    <phoneticPr fontId="2" type="noConversion"/>
  </si>
  <si>
    <t>係公司實際負責人，並未直接與投資人接觸</t>
    <phoneticPr fontId="2" type="noConversion"/>
  </si>
  <si>
    <t>101.6.7至102年12月間（經營期間）</t>
    <phoneticPr fontId="2" type="noConversion"/>
  </si>
  <si>
    <t>101.6.7至102年12月間（經營期間）</t>
    <phoneticPr fontId="2" type="noConversion"/>
  </si>
  <si>
    <t>附表六編號2</t>
    <phoneticPr fontId="2" type="noConversion"/>
  </si>
  <si>
    <t>附表六編號22</t>
    <phoneticPr fontId="2" type="noConversion"/>
  </si>
  <si>
    <t>3583辛耘</t>
    <phoneticPr fontId="2" type="noConversion"/>
  </si>
  <si>
    <r>
      <t xml:space="preserve">約420,000元
</t>
    </r>
    <r>
      <rPr>
        <sz val="12"/>
        <rFont val="新細明體"/>
        <family val="1"/>
        <charset val="136"/>
      </rPr>
      <t>(獲利部分)</t>
    </r>
    <phoneticPr fontId="2" type="noConversion"/>
  </si>
  <si>
    <r>
      <t xml:space="preserve">約10,000元
</t>
    </r>
    <r>
      <rPr>
        <sz val="12"/>
        <rFont val="新細明體"/>
        <family val="1"/>
        <charset val="136"/>
      </rPr>
      <t>(</t>
    </r>
    <r>
      <rPr>
        <sz val="12"/>
        <rFont val="新細明體"/>
        <family val="1"/>
        <charset val="136"/>
      </rPr>
      <t>獲利部分</t>
    </r>
    <r>
      <rPr>
        <sz val="12"/>
        <rFont val="新細明體"/>
        <family val="1"/>
        <charset val="136"/>
      </rPr>
      <t>)</t>
    </r>
    <phoneticPr fontId="2" type="noConversion"/>
  </si>
  <si>
    <t>註1：上開「反灰」部分，係起訴書或併辦意旨書附表有遺漏或錯誤之處，本院依卷內證據修正如上開附表所示。</t>
    <phoneticPr fontId="2" type="noConversion"/>
  </si>
  <si>
    <t>已售出贖回，僅取回金額21,576元，餘款18萬元充抵買進「大江」股票之價金</t>
    <phoneticPr fontId="2" type="noConversion"/>
  </si>
  <si>
    <r>
      <t>255</t>
    </r>
    <r>
      <rPr>
        <sz val="12"/>
        <rFont val="新細明體"/>
        <family val="1"/>
        <charset val="136"/>
      </rPr>
      <t>,</t>
    </r>
    <r>
      <rPr>
        <sz val="12"/>
        <rFont val="新細明體"/>
        <family val="1"/>
        <charset val="136"/>
      </rPr>
      <t xml:space="preserve">819
</t>
    </r>
    <r>
      <rPr>
        <sz val="12"/>
        <rFont val="新細明體"/>
        <family val="1"/>
        <charset val="136"/>
      </rPr>
      <t>(因係虧損，本金部分未能全數取回)</t>
    </r>
    <phoneticPr fontId="2" type="noConversion"/>
  </si>
  <si>
    <t>鄭翊成</t>
    <phoneticPr fontId="2" type="noConversion"/>
  </si>
  <si>
    <t>告訴人
王陳麗雲</t>
    <phoneticPr fontId="2" type="noConversion"/>
  </si>
  <si>
    <t>蔡妙旻</t>
    <phoneticPr fontId="2" type="noConversion"/>
  </si>
  <si>
    <t>蔡妙旻</t>
    <phoneticPr fontId="2" type="noConversion"/>
  </si>
  <si>
    <t>101.12.21至102.9.1</t>
    <phoneticPr fontId="2" type="noConversion"/>
  </si>
  <si>
    <t>謝智雄</t>
    <phoneticPr fontId="2" type="noConversion"/>
  </si>
  <si>
    <t>郭昱成</t>
    <phoneticPr fontId="2" type="noConversion"/>
  </si>
  <si>
    <t>蘇金貞</t>
    <phoneticPr fontId="2" type="noConversion"/>
  </si>
  <si>
    <t>薛明棟</t>
    <phoneticPr fontId="2" type="noConversion"/>
  </si>
  <si>
    <t>投資人</t>
    <phoneticPr fontId="2" type="noConversion"/>
  </si>
  <si>
    <t>102.2.23至102.7.30</t>
    <phoneticPr fontId="2" type="noConversion"/>
  </si>
  <si>
    <t>勞柏超（本院卷八P251反）</t>
    <phoneticPr fontId="2" type="noConversion"/>
  </si>
  <si>
    <t>四</t>
    <phoneticPr fontId="2" type="noConversion"/>
  </si>
  <si>
    <t>五</t>
    <phoneticPr fontId="2" type="noConversion"/>
  </si>
  <si>
    <t>六</t>
    <phoneticPr fontId="2" type="noConversion"/>
  </si>
  <si>
    <t>七</t>
    <phoneticPr fontId="2" type="noConversion"/>
  </si>
  <si>
    <t>八</t>
    <phoneticPr fontId="2" type="noConversion"/>
  </si>
  <si>
    <t>九</t>
    <phoneticPr fontId="2" type="noConversion"/>
  </si>
  <si>
    <t>十</t>
    <phoneticPr fontId="2" type="noConversion"/>
  </si>
  <si>
    <t>十三</t>
    <phoneticPr fontId="2" type="noConversion"/>
  </si>
  <si>
    <t>十四</t>
    <phoneticPr fontId="2" type="noConversion"/>
  </si>
  <si>
    <t>十五</t>
    <phoneticPr fontId="2" type="noConversion"/>
  </si>
  <si>
    <t>十六</t>
    <phoneticPr fontId="2" type="noConversion"/>
  </si>
  <si>
    <t>李於韓</t>
    <phoneticPr fontId="2" type="noConversion"/>
  </si>
  <si>
    <t>實際負責人</t>
    <phoneticPr fontId="2" type="noConversion"/>
  </si>
  <si>
    <t>係實際發放底薪及獎金之人</t>
    <phoneticPr fontId="2" type="noConversion"/>
  </si>
  <si>
    <t>NA</t>
    <phoneticPr fontId="2" type="noConversion"/>
  </si>
  <si>
    <t>一</t>
    <phoneticPr fontId="2" type="noConversion"/>
  </si>
  <si>
    <t>二</t>
    <phoneticPr fontId="2" type="noConversion"/>
  </si>
  <si>
    <t>三</t>
    <phoneticPr fontId="2" type="noConversion"/>
  </si>
  <si>
    <t>十一</t>
    <phoneticPr fontId="2" type="noConversion"/>
  </si>
  <si>
    <t>十二</t>
    <phoneticPr fontId="2" type="noConversion"/>
  </si>
  <si>
    <t>十七</t>
    <phoneticPr fontId="2" type="noConversion"/>
  </si>
  <si>
    <t>十八</t>
    <phoneticPr fontId="2" type="noConversion"/>
  </si>
  <si>
    <t>十九</t>
    <phoneticPr fontId="2" type="noConversion"/>
  </si>
  <si>
    <t>二十</t>
    <phoneticPr fontId="2" type="noConversion"/>
  </si>
  <si>
    <t>二一</t>
    <phoneticPr fontId="2" type="noConversion"/>
  </si>
  <si>
    <t>二二</t>
    <phoneticPr fontId="2" type="noConversion"/>
  </si>
  <si>
    <t>附表六編號3</t>
  </si>
  <si>
    <t>附表六編號4</t>
  </si>
  <si>
    <t>附表六編號5</t>
  </si>
  <si>
    <t>附表六編號6</t>
  </si>
  <si>
    <t>附表六編號7</t>
  </si>
  <si>
    <t>附表三「合計」欄</t>
    <phoneticPr fontId="2" type="noConversion"/>
  </si>
  <si>
    <t>附表四「合計」欄</t>
    <phoneticPr fontId="2" type="noConversion"/>
  </si>
  <si>
    <t>各被告實際分配所得</t>
    <phoneticPr fontId="2" type="noConversion"/>
  </si>
  <si>
    <t>本院卷四第237頁背面</t>
    <phoneticPr fontId="2" type="noConversion"/>
  </si>
  <si>
    <t>60,000（杜冠良）</t>
    <phoneticPr fontId="2" type="noConversion"/>
  </si>
  <si>
    <t>850,000（杜冠良）</t>
    <phoneticPr fontId="2" type="noConversion"/>
  </si>
  <si>
    <t>實際上由被告李於韓
 支付（詳編號一）</t>
    <phoneticPr fontId="2" type="noConversion"/>
  </si>
  <si>
    <t>106.1.31：黃梓山
106.1.25：黃世杰
106.2.6：薛明棟</t>
    <phoneticPr fontId="2" type="noConversion"/>
  </si>
  <si>
    <t>被告柯中皓雖與投資人黃梓山、黃世杰及薛明棟簽立還款協議書，惟並未能提出相關支付證明，故於計算沒收金額時，無法認定有還款事實而自分配所得中扣除之。</t>
    <phoneticPr fontId="2" type="noConversion"/>
  </si>
  <si>
    <t>被告郭昱成雖與投資人張盛文簽立還款協議書，惟並未能提出相關支付證明，故於計算沒收金額時，無法認定有還款事實而自分配所得中扣除之。</t>
    <phoneticPr fontId="2" type="noConversion"/>
  </si>
  <si>
    <t>被告李采霏雖陳報稱已返還對陳其智（1萬元）、孔繁瑋（1萬4仟元）、戴翊宸（7萬6仟元）等投資人之投資款項（本院卷五P2、P184-185），惟該些投資人均非本案附表所示之告訴人或被害人，被告亦未能舉證其等為本案被害人之相關證據資料，故於計算沒收金額時，無法認定有還款事實而自分配所得中扣除之。</t>
    <phoneticPr fontId="2" type="noConversion"/>
  </si>
  <si>
    <t>告訴人杜冠良代操部分金額，已自被告陳嘉澤、柯中皓獲得返還，於本院審理時表示不再追究（本院卷七第157頁背面）</t>
    <phoneticPr fontId="2" type="noConversion"/>
  </si>
  <si>
    <t>102年11月至103年7月間（借名予安禾公司登載為公司負責人及出借帳戶期間）</t>
    <phoneticPr fontId="2" type="noConversion"/>
  </si>
  <si>
    <t>被告自稱並未收受任何款項，卷內亦無相關證據足以認定被告有獲得任何利益，故其所得為零。</t>
    <phoneticPr fontId="2" type="noConversion"/>
  </si>
  <si>
    <t>本院卷四第163頁、第237頁背面</t>
    <phoneticPr fontId="2" type="noConversion"/>
  </si>
  <si>
    <t>＊103年12月26日訊問筆錄：我是在去年9月多的時候交存摺簿、
    印章、提款卡給他。我沒有給他身分證正本，只有給影本。
    我是在重慶北路麥當勞附近交給他的。他給我1萬5千元。（
    A4卷第8頁背面）
＊被告李於韓104年4月23日詢問筆錄：當初是公司以每個月2萬5
    的代價向王俊隱借得郵局帳戶。（A35卷第38頁）
＊被告李於韓106年1月23日審理筆錄：於104 年4 月23日北檢詢
    問時陳述是以每個月兩萬伍仟元的代價向王俊隱借得帳戶，
    這個陳述是實在的。（本院卷七第232頁背面）</t>
    <phoneticPr fontId="2" type="noConversion"/>
  </si>
  <si>
    <t>提供印章、身份證影本及帳戶</t>
    <phoneticPr fontId="2" type="noConversion"/>
  </si>
  <si>
    <t>王俊隱</t>
    <phoneticPr fontId="2" type="noConversion"/>
  </si>
  <si>
    <t>102年9月20日交付印章、身份證影本及帳戶（A18卷第20頁）</t>
    <phoneticPr fontId="2" type="noConversion"/>
  </si>
  <si>
    <t>註1：</t>
    <phoneticPr fontId="2" type="noConversion"/>
  </si>
  <si>
    <t>所得認定
（註1）</t>
    <phoneticPr fontId="2" type="noConversion"/>
  </si>
  <si>
    <t>約22萬5000元
（=每個月2萬5000元，乘以9個月）</t>
    <phoneticPr fontId="2" type="noConversion"/>
  </si>
  <si>
    <t>102年9月20日至本案投資人最終簽約日102年12月間</t>
    <phoneticPr fontId="2" type="noConversion"/>
  </si>
  <si>
    <t>102年9月20日至本案投資人最終簽約日102年12月間</t>
    <phoneticPr fontId="2" type="noConversion"/>
  </si>
  <si>
    <t>由於被告供述間多有不一致之情形，本院於審酌被告等人各供述間之合理性、具案發時近之記憶較為清楚、一般交易常情等經驗法則判斷，計算被告等人獲得之薪資、獎金及利益如上開欄位所載。</t>
    <phoneticPr fontId="2" type="noConversion"/>
  </si>
  <si>
    <t>註2：</t>
  </si>
  <si>
    <t>約10萬元
（=每個月2萬5仟元，乘以4個月）
（註2）</t>
    <phoneticPr fontId="2" type="noConversion"/>
  </si>
  <si>
    <t>註3：</t>
    <phoneticPr fontId="2" type="noConversion"/>
  </si>
  <si>
    <t>各被告沒收金額</t>
    <phoneticPr fontId="2" type="noConversion"/>
  </si>
  <si>
    <t>附表二：各被告等沒收金額之計算</t>
    <phoneticPr fontId="2" type="noConversion"/>
  </si>
  <si>
    <t>附表四：被告等人未經許可以弘融公司、安禾全球公司對外經營證券業務行為之交易明細</t>
    <phoneticPr fontId="2" type="noConversion"/>
  </si>
  <si>
    <t xml:space="preserve">      明細</t>
  </si>
  <si>
    <t>附表七：被告鄭翊成、柯中皓未經許可自行對外經營證券業務行為之交易</t>
    <phoneticPr fontId="2" type="noConversion"/>
  </si>
  <si>
    <t>附表八、被告李培華未經許可自行對外經營證券業務行為之交易明細</t>
    <phoneticPr fontId="2" type="noConversion"/>
  </si>
  <si>
    <t>附表五「沒收金額」之「合計」欄及附表四之「合計」欄加總後，扣除附表六「合計」欄後所得</t>
    <phoneticPr fontId="2" type="noConversion"/>
  </si>
  <si>
    <t>王陳麗雲（附表五編號5）
林英娥（附表五編號14）</t>
  </si>
  <si>
    <t>張良駿（附表五編號27）、
楊瑞榮（附表五編號50）、
董毓才（附表五編號51）、
劉彥東（附表五編號52）、
鄭芸芸（附表五編號53）</t>
  </si>
  <si>
    <t>林詡庭（附表五編號16）、
林鉉閎（附表五編號17）、
張世昌（附表五編號24）、
陳絹薇（附表五編號65）</t>
  </si>
  <si>
    <t>王士柏（附表五編號1）、
沈藝峯（附表五編號13）、
張良駿（附表五編號27）、
陳仁誠（附表五編號35）、
陳文山（附表五編號36）、
黃林雄（附表五編號46）、
賴濬炎（附表五編號55）、
謝燕村（附表五編號57）、
洪子舜（附表五編號62）、
黎俊盈（附表五編號66）</t>
  </si>
  <si>
    <t>徐立己（附表五編號22）、
陸秀榮（附表五編號42）、
黃世杰（附表五編號45）、
黃梓山（附表五編號47）</t>
  </si>
  <si>
    <t>姜智和（附表五編號18）、
柯致專（附表五編號19）、
張嘉明（附表五編號30）、
陳貴英（附表五編號41）、
游雅淇（附表五編號43）、</t>
  </si>
  <si>
    <t>李隆儀（附表五編號11）、
陳俊有（附表五編號39）、
黃子癸（附表五編號44）</t>
  </si>
  <si>
    <t>張俊堯（附表五編號28）、
蘇威全（附表五編號60）</t>
  </si>
  <si>
    <t>陳秉豐（附表五編號38）</t>
  </si>
  <si>
    <t>王俊明（附表五編號3）、
朱定康（附表五編號7）、
朱定揚（附表五編號8）、
翁玉琪（附表五編號23）、
張麗莉（附表五編號31）、
趙俊、黃素潔、王紹華、
黃鳳彬（附表五編號67）</t>
  </si>
  <si>
    <t>洪崇勛（附表五編號20）、
洪孋馨（附表五編號21）、
蘇湘媚（附表五編號25）、
張玉萍（附表五編號26）、
郭明鑫（附表五編號33）、
郭麟瑤（附表五編號34）、
黃勝茂（附表五編號48）、
黃曉琦（附表五編號49）、
鄭崇賢（附表五編號54）、
袁士軒（附表五編號64）</t>
  </si>
  <si>
    <t>梁秀華（附表五編號32）</t>
  </si>
  <si>
    <t>任職期間
（附表三）</t>
    <phoneticPr fontId="2" type="noConversion"/>
  </si>
  <si>
    <t>杜冠良（附表五編號12）、
林報儉（附表五編號15）、
張嘉明（附表五編號30）、
陳永勝（附表五編號37）、
陸秀榮（附表五編號42）、
游雅淇（附表五編號43）、
謝智雄（附表五編號56、附表四編號3）、
羅中成（附表五編號58）、
陳雪瓶（附表五編號61）
薛明棟（附表五編號63、附表四編號5）</t>
  </si>
  <si>
    <t>吳東河（附表五編號9、附表四編號1）、
陳俊銘（附表五編號40）</t>
  </si>
  <si>
    <t>王寶生（附表五編號6）、
張盛文（附表五編號29）、
蘇金貞（附表四編號4）</t>
  </si>
  <si>
    <t>李宗賢（附表五編號10、附表四編號2）</t>
  </si>
  <si>
    <t>小計</t>
    <phoneticPr fontId="2" type="noConversion"/>
  </si>
  <si>
    <t>約5萬元
（＝每月2萬5000元，乘以2個月）
（註3）</t>
    <phoneticPr fontId="2" type="noConversion"/>
  </si>
  <si>
    <t>＊104年5月5日詢問筆錄：他（李於韓）有給我酬勞，就是上班
    的薪資，因為只是安禾公司的名義上負責人，銀行帳戶借給
    安禾使用（A35卷第87頁背面）
＊105年1月8日準備程序筆錄：擔任安禾全球事業有限公司的名
    義負責人及交付帳戶，每個月可以領薪水，薪水2 萬多快3 萬
   ，是會計小姐給我的，我是領現金，我每個月會跟會計小姐
    約在外面領現金（本院卷一第158頁）</t>
    <phoneticPr fontId="2" type="noConversion"/>
  </si>
  <si>
    <t>依李於韓所述，按月給付王俊隱2萬5000元，而給付次數不復記憶（本院卷七第232頁背面），本院依王俊隱交付帳戶日期為102年9月計至本案投資人最終簽約日102年12月，核算被告李於韓交付共4次，計10萬元。</t>
    <phoneticPr fontId="2" type="noConversion"/>
  </si>
  <si>
    <t>依李於韓所述，其係以按月2萬5000元之代價支付予同為提供身份證件、帳戶予李於韓使用之被告王俊隱（本院卷七第232頁背面），故本院亦以每月2萬5000元作為核算李於韓按月交付予李國麟之價金，並依李國麟登記為安禾公司負責人及出借帳戶期間之102年11月計至本案投資人最終簽約日102年12月，核算被告李於韓交付共2次，計5萬元。</t>
    <phoneticPr fontId="2" type="noConversion"/>
  </si>
  <si>
    <t>約7,916,784元</t>
    <phoneticPr fontId="2" type="noConversion"/>
  </si>
  <si>
    <t>＊104年3月17日訊問筆錄：我們的獎金就是客人給公司的錢的
    1%或2%，在股票上市上櫃之後就可以領到。（A26卷第20頁
    背面）
＊106年1月16日審理筆錄：在弘融公司領了約15-20萬元的底薪
    及獎金，在安禾公司則領了約1萬元左右（本院卷七第192頁
    背面至193頁）
＊陳報狀：獎金所得約為40,570元（未含底薪）（本院卷五第23
    頁）
＊被告鄭翊成刑事答辯三狀所附101年9月至102年1月之薪資名
    冊：姓名「士齊」、「小齊」欄位之所得合計約為65,524元（
    本院卷五第59至70頁）</t>
    <phoneticPr fontId="2" type="noConversion"/>
  </si>
  <si>
    <t>附表五：被告李於韓以所經營之弘融公司、安禾全球公司對外詐欺投資人交易明細（註1）</t>
    <phoneticPr fontId="2" type="noConversion"/>
  </si>
  <si>
    <t>實際投資款項匯入林祺庭中信銀行商業銀行延吉分行24154
0075367號帳戶（A14P186、本院卷四P26）</t>
    <phoneticPr fontId="2" type="noConversion"/>
  </si>
  <si>
    <t>101年11月至103年10月
（其中101年11月至102年10月係任職於安禾公司，其後係自行對外販售）</t>
    <phoneticPr fontId="2" type="noConversion"/>
  </si>
  <si>
    <t>附表三：被告等人經營、任職弘融公司、安禾全球公司而非法經營證券業務（幫助非法經營證券業務）期間認定</t>
    <phoneticPr fontId="2" type="noConversion"/>
  </si>
  <si>
    <t>簽約日或
交易日</t>
    <phoneticPr fontId="2" type="noConversion"/>
  </si>
  <si>
    <t>沒收金額
（註2）</t>
    <phoneticPr fontId="2" type="noConversion"/>
  </si>
  <si>
    <t>附表六：被告等人經營、任職弘融公司、安禾全球公司期間取得底薪、獎金金額或交付帳戶對價之認定</t>
    <phoneticPr fontId="2" type="noConversion"/>
  </si>
  <si>
    <t>註2：「沒收金額」欄係「犯罪所得」欄扣除「取回本利情形」欄中屬「本金」部分之金額後所得；若無法認定返還部分係本金或利潤，則有疑唯利被告，認定係先行返還本金。</t>
    <phoneticPr fontId="2" type="noConversion"/>
  </si>
  <si>
    <t>投資款其中2萬元係交付現金，其餘74萬元匯款至左列所示鄭翊成中信銀行松山分行
帳戶</t>
    <phoneticPr fontId="2" type="noConversion"/>
  </si>
  <si>
    <t>柯中皓
日盛松南分行10000000000000</t>
    <phoneticPr fontId="2" type="noConversion"/>
  </si>
  <si>
    <t>李國麟
星展忠孝分行60000000000</t>
    <phoneticPr fontId="2" type="noConversion"/>
  </si>
  <si>
    <t>柯中皓
日盛松南分行10000000000000</t>
    <phoneticPr fontId="2" type="noConversion"/>
  </si>
  <si>
    <t>陳嘉澤
日盛銀行松南分行
10000000000000</t>
    <phoneticPr fontId="2" type="noConversion"/>
  </si>
  <si>
    <t>鄭翊成
中信銀行松山分行
200000000000</t>
    <phoneticPr fontId="2" type="noConversion"/>
  </si>
  <si>
    <t>鄭翊成
國泰世華忠孝分行
000000000000</t>
    <phoneticPr fontId="2" type="noConversion"/>
  </si>
  <si>
    <t>鄭翊成
日盛銀行松南分行
10000000000000</t>
    <phoneticPr fontId="2" type="noConversion"/>
  </si>
  <si>
    <t>李於韓
中信銀行城中分行
10000000000</t>
    <phoneticPr fontId="2" type="noConversion"/>
  </si>
  <si>
    <t>陳嘉澤
日盛銀行松南分行
10000000000000</t>
    <phoneticPr fontId="2" type="noConversion"/>
  </si>
  <si>
    <t>李國麟
星展銀行忠孝分行
60000000000</t>
    <phoneticPr fontId="2" type="noConversion"/>
  </si>
  <si>
    <t>王俊隱
郵政士林後港分行00000000000000</t>
    <phoneticPr fontId="2" type="noConversion"/>
  </si>
  <si>
    <t>曾昭榮
彰化銀行光隆分行
50000000000000</t>
    <phoneticPr fontId="2" type="noConversion"/>
  </si>
  <si>
    <t>鄭翊成
第一銀行長春分行
1000000000</t>
    <phoneticPr fontId="2" type="noConversion"/>
  </si>
  <si>
    <t>鄭翊成
中信銀行松山分行
200000000000</t>
    <phoneticPr fontId="2" type="noConversion"/>
  </si>
  <si>
    <t>鄭翊成
國泰世華忠孝分行
000000000000</t>
    <phoneticPr fontId="2" type="noConversion"/>
  </si>
  <si>
    <t>李於韓
華泰銀行松德分行
2000000000000</t>
    <phoneticPr fontId="2" type="noConversion"/>
  </si>
  <si>
    <t>李於韓
日盛銀行松南分行
1000000000000</t>
    <phoneticPr fontId="2" type="noConversion"/>
  </si>
  <si>
    <t>王俊隱
郵政士林後港分行00000000000000</t>
    <phoneticPr fontId="2" type="noConversion"/>
  </si>
  <si>
    <t>陳嘉澤
日盛銀行松南分行
100000000000000</t>
    <phoneticPr fontId="2" type="noConversion"/>
  </si>
  <si>
    <t>李於韓
華泰銀行松德分行
2000000000000</t>
    <phoneticPr fontId="2" type="noConversion"/>
  </si>
  <si>
    <t xml:space="preserve">鄭翊成
國泰世華忠孝分行
000000000000
</t>
    <phoneticPr fontId="2" type="noConversion"/>
  </si>
  <si>
    <t>鄭翊成中信銀行松山分行
20000000000</t>
    <phoneticPr fontId="2" type="noConversion"/>
  </si>
  <si>
    <t xml:space="preserve">鄭翊成
國泰世華忠孝分行
000000000000
</t>
    <phoneticPr fontId="2" type="noConversion"/>
  </si>
  <si>
    <t>鄭翊成
國泰世華忠孝分行
000000000000</t>
    <phoneticPr fontId="2" type="noConversion"/>
  </si>
  <si>
    <t>李國麟
星展銀行忠孝分行60000000000</t>
    <phoneticPr fontId="2" type="noConversion"/>
  </si>
  <si>
    <t>鄭翊成
日盛銀行松南分行
10000000000000</t>
    <phoneticPr fontId="2" type="noConversion"/>
  </si>
  <si>
    <t>鄭翊成
國泰世華忠孝分行
0000000000000</t>
    <phoneticPr fontId="2" type="noConversion"/>
  </si>
  <si>
    <t>鄭翊成
第一銀行長春分行
1000000000</t>
    <phoneticPr fontId="2" type="noConversion"/>
  </si>
  <si>
    <t>鄭翊成
國泰世華忠孝分行
000000000000</t>
    <phoneticPr fontId="2" type="noConversion"/>
  </si>
  <si>
    <t>鄭翊成
中信銀行松山分行
200000000000</t>
    <phoneticPr fontId="2" type="noConversion"/>
  </si>
  <si>
    <t>鄭翊成
國泰世華忠孝分行
000000000000</t>
    <phoneticPr fontId="2" type="noConversion"/>
  </si>
  <si>
    <t>鄭翊成
國泰世華忠孝分行
000000000000</t>
    <phoneticPr fontId="2" type="noConversion"/>
  </si>
  <si>
    <t>陳嘉澤
日盛銀行松南分行
10000000000000</t>
    <phoneticPr fontId="2" type="noConversion"/>
  </si>
  <si>
    <t>陳嘉澤
日盛銀行松南分行10000000000000</t>
    <phoneticPr fontId="2" type="noConversion"/>
  </si>
  <si>
    <t>李於韓
華泰銀行松德分行
2000000000000</t>
    <phoneticPr fontId="2" type="noConversion"/>
  </si>
  <si>
    <t>陳嘉澤
日盛銀行松南分行
10000000000000</t>
    <phoneticPr fontId="2" type="noConversion"/>
  </si>
  <si>
    <t>陳嘉澤
日盛銀行松南分行
10000000000000</t>
    <phoneticPr fontId="2" type="noConversion"/>
  </si>
  <si>
    <t>陳嘉澤
日盛銀行松南分行10000000000000</t>
    <phoneticPr fontId="2" type="noConversion"/>
  </si>
  <si>
    <t>李於韓
日盛銀行松南分行
1000000000000</t>
    <phoneticPr fontId="2" type="noConversion"/>
  </si>
  <si>
    <t>李於韓
華泰銀行松德分行
2000000000000</t>
    <phoneticPr fontId="2" type="noConversion"/>
  </si>
  <si>
    <t>鄭翊成
國泰世華忠孝分行
000000000000</t>
    <phoneticPr fontId="2" type="noConversion"/>
  </si>
  <si>
    <t>鄭翊成
中信銀行松山分行
200000000000</t>
    <phoneticPr fontId="2" type="noConversion"/>
  </si>
  <si>
    <t>李於韓
日盛銀行松南分行
1000000000000</t>
    <phoneticPr fontId="2" type="noConversion"/>
  </si>
  <si>
    <t>鄭翊成
第一銀行長春分行
10000000000</t>
    <phoneticPr fontId="2" type="noConversion"/>
  </si>
  <si>
    <t>實際款項匯入柯中皓台新銀行板南分行20000000000000號帳戶（本院卷四P163反）</t>
    <phoneticPr fontId="2" type="noConversion"/>
  </si>
  <si>
    <t>李培華
中信中和分行
700000000000</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</si>
</sst>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76" formatCode="#,##0_ "/>
    <numFmt numFmtId="177" formatCode="_-* #,##0.0_-;\-* #,##0.0_-;_-* &quot;-&quot;??_-;_-@_-"/>
    <numFmt numFmtId="178" formatCode="_-* #,##0_-;\-* #,##0_-;_-* &quot;-&quot;??_-;_-@_-"/>
    <numFmt numFmtId="179" formatCode="[$-404]e&quot;年&quot;m&quot;月&quot;d&quot;日&quot;;@"/>
  </numFmts>
  <fonts count="7">
    <font>
      <sz val="12"/>
      <name val="新細明體"/>
      <family val="1"/>
      <charset val="136"/>
    </font>
    <font>
      <sz val="12"/>
      <name val="新細明體"/>
      <family val="1"/>
      <charset val="136"/>
    </font>
    <font>
      <sz val="9"/>
      <name val="新細明體"/>
      <family val="1"/>
      <charset val="136"/>
    </font>
    <font>
      <sz val="11"/>
      <name val="新細明體"/>
      <family val="1"/>
      <charset val="136"/>
    </font>
    <font>
      <sz val="14"/>
      <name val="新細明體"/>
      <family val="1"/>
      <charset val="136"/>
    </font>
    <font>
      <sz val="12"/>
      <color theme="1"/>
      <name val="新細明體"/>
      <family val="1"/>
      <charset val="136"/>
    </font>
    <font>
      <sz val="10"/>
      <name val="Arial Unicode MS"/>
      <family val="2"/>
      <charset val="136"/>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00B0F0"/>
        <bgColor indexed="64"/>
      </patternFill>
    </fill>
  </fills>
  <borders count="6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diagonal/>
    </border>
    <border>
      <left/>
      <right/>
      <top style="thin">
        <color indexed="64"/>
      </top>
      <bottom style="medium">
        <color indexed="64"/>
      </bottom>
      <diagonal/>
    </border>
    <border>
      <left/>
      <right/>
      <top style="thin">
        <color indexed="64"/>
      </top>
      <bottom style="thin">
        <color indexed="64"/>
      </bottom>
      <diagonal/>
    </border>
    <border>
      <left style="thin">
        <color indexed="64"/>
      </left>
      <right style="thin">
        <color indexed="64"/>
      </right>
      <top style="medium">
        <color indexed="64"/>
      </top>
      <bottom/>
      <diagonal/>
    </border>
    <border>
      <left/>
      <right style="medium">
        <color indexed="64"/>
      </right>
      <top style="medium">
        <color indexed="64"/>
      </top>
      <bottom style="thin">
        <color indexed="64"/>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s>
  <cellStyleXfs count="2">
    <xf numFmtId="0" fontId="0" fillId="0" borderId="0">
      <alignment vertical="center"/>
    </xf>
    <xf numFmtId="43" fontId="1" fillId="0" borderId="0" applyFont="0" applyFill="0" applyBorder="0" applyAlignment="0" applyProtection="0">
      <alignment vertical="center"/>
    </xf>
  </cellStyleXfs>
  <cellXfs count="402">
    <xf numFmtId="0" fontId="0" fillId="0" borderId="0" xfId="0">
      <alignment vertical="center"/>
    </xf>
    <xf numFmtId="0" fontId="0" fillId="2" borderId="0" xfId="0" applyFill="1" applyBorder="1" applyAlignment="1">
      <alignment horizontal="center" vertical="top" wrapText="1"/>
    </xf>
    <xf numFmtId="0" fontId="0" fillId="2" borderId="0" xfId="0" applyFill="1" applyBorder="1" applyAlignment="1">
      <alignment horizontal="left" vertical="top" wrapText="1"/>
    </xf>
    <xf numFmtId="178" fontId="1" fillId="2" borderId="0" xfId="1" applyNumberFormat="1" applyFont="1" applyFill="1" applyBorder="1" applyAlignment="1">
      <alignment horizontal="left" vertical="top" wrapText="1"/>
    </xf>
    <xf numFmtId="179" fontId="0" fillId="2" borderId="0" xfId="0" applyNumberFormat="1" applyFill="1" applyBorder="1" applyAlignment="1">
      <alignment horizontal="left" vertical="top" wrapText="1"/>
    </xf>
    <xf numFmtId="0" fontId="0" fillId="2" borderId="1" xfId="0" applyFill="1" applyBorder="1" applyAlignment="1">
      <alignment horizontal="left" vertical="top" wrapText="1"/>
    </xf>
    <xf numFmtId="0" fontId="0" fillId="3" borderId="1" xfId="0" applyFill="1" applyBorder="1" applyAlignment="1">
      <alignment horizontal="center" vertical="top" wrapText="1"/>
    </xf>
    <xf numFmtId="178" fontId="0" fillId="3" borderId="1" xfId="0" applyNumberFormat="1" applyFill="1" applyBorder="1" applyAlignment="1">
      <alignment horizontal="center" vertical="top"/>
    </xf>
    <xf numFmtId="0" fontId="0" fillId="0" borderId="1" xfId="0" applyFill="1" applyBorder="1" applyAlignment="1">
      <alignment horizontal="center" vertical="top" wrapText="1"/>
    </xf>
    <xf numFmtId="178" fontId="0" fillId="0" borderId="1" xfId="0" applyNumberFormat="1" applyFill="1" applyBorder="1" applyAlignment="1">
      <alignment horizontal="center" vertical="top"/>
    </xf>
    <xf numFmtId="0" fontId="0" fillId="0" borderId="0" xfId="0" applyFill="1" applyBorder="1" applyAlignment="1">
      <alignment horizontal="center" vertical="top"/>
    </xf>
    <xf numFmtId="49" fontId="0" fillId="3" borderId="1" xfId="0" applyNumberFormat="1" applyFill="1" applyBorder="1" applyAlignment="1">
      <alignment horizontal="center" vertical="top" wrapText="1"/>
    </xf>
    <xf numFmtId="179" fontId="0" fillId="3" borderId="1" xfId="0" applyNumberFormat="1" applyFill="1" applyBorder="1" applyAlignment="1">
      <alignment horizontal="left" vertical="top" wrapText="1"/>
    </xf>
    <xf numFmtId="0" fontId="0" fillId="3" borderId="1" xfId="0" applyFill="1" applyBorder="1" applyAlignment="1">
      <alignment horizontal="left" vertical="top" wrapText="1"/>
    </xf>
    <xf numFmtId="0" fontId="0" fillId="4" borderId="0" xfId="0" applyFill="1" applyBorder="1" applyAlignment="1">
      <alignment horizontal="left" vertical="top" wrapText="1"/>
    </xf>
    <xf numFmtId="0" fontId="0" fillId="0" borderId="1" xfId="0" applyFill="1" applyBorder="1" applyAlignment="1">
      <alignment horizontal="left" vertical="top" wrapText="1"/>
    </xf>
    <xf numFmtId="49" fontId="0" fillId="0" borderId="1" xfId="0" applyNumberFormat="1" applyFill="1" applyBorder="1" applyAlignment="1">
      <alignment horizontal="center" vertical="top" wrapText="1"/>
    </xf>
    <xf numFmtId="0" fontId="0" fillId="0" borderId="0" xfId="0" applyFill="1" applyBorder="1" applyAlignment="1">
      <alignment horizontal="center" vertical="top" wrapText="1"/>
    </xf>
    <xf numFmtId="49" fontId="0" fillId="0" borderId="0" xfId="0" applyNumberFormat="1" applyFill="1" applyBorder="1" applyAlignment="1">
      <alignment horizontal="center" vertical="top" wrapText="1"/>
    </xf>
    <xf numFmtId="0" fontId="0" fillId="0" borderId="0" xfId="0" applyFill="1" applyBorder="1" applyAlignment="1">
      <alignment horizontal="left" vertical="top" wrapText="1"/>
    </xf>
    <xf numFmtId="0" fontId="0" fillId="0" borderId="1" xfId="0" applyBorder="1" applyAlignment="1">
      <alignment vertical="center" wrapText="1"/>
    </xf>
    <xf numFmtId="0" fontId="0" fillId="0" borderId="1" xfId="0" applyBorder="1">
      <alignment vertical="center"/>
    </xf>
    <xf numFmtId="0" fontId="0" fillId="3" borderId="0" xfId="0" applyFill="1" applyBorder="1" applyAlignment="1">
      <alignment horizontal="left" vertical="top" wrapText="1"/>
    </xf>
    <xf numFmtId="0" fontId="0" fillId="3" borderId="1" xfId="0" applyFill="1" applyBorder="1" applyAlignment="1">
      <alignment horizontal="center" vertical="top"/>
    </xf>
    <xf numFmtId="178" fontId="1" fillId="2" borderId="0" xfId="1" applyNumberFormat="1" applyFont="1" applyFill="1" applyBorder="1" applyAlignment="1">
      <alignment horizontal="left" vertical="top" wrapText="1"/>
    </xf>
    <xf numFmtId="178" fontId="5" fillId="3" borderId="1" xfId="1" applyNumberFormat="1" applyFont="1" applyFill="1" applyBorder="1" applyAlignment="1">
      <alignment horizontal="left" vertical="top" wrapText="1"/>
    </xf>
    <xf numFmtId="178" fontId="0" fillId="0" borderId="1" xfId="1" applyNumberFormat="1" applyFont="1" applyFill="1" applyBorder="1" applyAlignment="1">
      <alignment horizontal="left" vertical="top" wrapText="1"/>
    </xf>
    <xf numFmtId="178" fontId="0" fillId="0" borderId="0" xfId="1" applyNumberFormat="1" applyFont="1" applyFill="1" applyBorder="1" applyAlignment="1">
      <alignment horizontal="right" vertical="top" wrapText="1"/>
    </xf>
    <xf numFmtId="178" fontId="1" fillId="3" borderId="1" xfId="1" applyNumberFormat="1" applyFont="1" applyFill="1" applyBorder="1" applyAlignment="1">
      <alignment vertical="top" wrapText="1"/>
    </xf>
    <xf numFmtId="178" fontId="1" fillId="3" borderId="1" xfId="1" applyNumberFormat="1" applyFont="1" applyFill="1" applyBorder="1" applyAlignment="1">
      <alignment horizontal="right" vertical="top" wrapText="1"/>
    </xf>
    <xf numFmtId="0" fontId="0" fillId="2" borderId="2" xfId="0" applyFill="1" applyBorder="1" applyAlignment="1">
      <alignment horizontal="left" vertical="top" wrapText="1"/>
    </xf>
    <xf numFmtId="179" fontId="0" fillId="0" borderId="1" xfId="0" applyNumberFormat="1" applyFill="1" applyBorder="1" applyAlignment="1">
      <alignment horizontal="left" vertical="top" wrapText="1"/>
    </xf>
    <xf numFmtId="178" fontId="1" fillId="0" borderId="1" xfId="1" applyNumberFormat="1" applyFont="1" applyFill="1" applyBorder="1" applyAlignment="1">
      <alignment horizontal="left" vertical="top" wrapText="1"/>
    </xf>
    <xf numFmtId="177" fontId="0" fillId="0" borderId="1" xfId="0" applyNumberFormat="1" applyFill="1" applyBorder="1" applyAlignment="1">
      <alignment horizontal="center" vertical="top"/>
    </xf>
    <xf numFmtId="0" fontId="0" fillId="0" borderId="5" xfId="0" applyFill="1" applyBorder="1" applyAlignment="1">
      <alignment horizontal="left" vertical="top" wrapText="1"/>
    </xf>
    <xf numFmtId="178" fontId="0" fillId="3" borderId="1" xfId="0" applyNumberFormat="1" applyFill="1" applyBorder="1" applyAlignment="1">
      <alignment horizontal="right" vertical="top"/>
    </xf>
    <xf numFmtId="178" fontId="1" fillId="0" borderId="2" xfId="1" applyNumberFormat="1" applyFont="1" applyFill="1" applyBorder="1" applyAlignment="1">
      <alignment horizontal="left" vertical="top" wrapText="1"/>
    </xf>
    <xf numFmtId="0" fontId="0" fillId="0" borderId="7" xfId="0" applyFill="1" applyBorder="1" applyAlignment="1">
      <alignment horizontal="center" vertical="top" wrapText="1"/>
    </xf>
    <xf numFmtId="49" fontId="0" fillId="0" borderId="8" xfId="0" applyNumberFormat="1" applyFill="1" applyBorder="1" applyAlignment="1">
      <alignment horizontal="center" vertical="top" wrapText="1"/>
    </xf>
    <xf numFmtId="0" fontId="0" fillId="2" borderId="8" xfId="0" applyFill="1" applyBorder="1" applyAlignment="1">
      <alignment horizontal="center" vertical="top" wrapText="1"/>
    </xf>
    <xf numFmtId="0" fontId="0" fillId="0" borderId="10" xfId="0" applyFill="1" applyBorder="1" applyAlignment="1">
      <alignment horizontal="center" vertical="top" wrapText="1"/>
    </xf>
    <xf numFmtId="0" fontId="0" fillId="0" borderId="11" xfId="0" applyFill="1" applyBorder="1" applyAlignment="1">
      <alignment horizontal="right" vertical="top" wrapText="1"/>
    </xf>
    <xf numFmtId="178" fontId="1" fillId="0" borderId="11" xfId="1" applyNumberFormat="1" applyFont="1" applyFill="1" applyBorder="1" applyAlignment="1">
      <alignment horizontal="right" vertical="top" wrapText="1"/>
    </xf>
    <xf numFmtId="176" fontId="1" fillId="0" borderId="11" xfId="1" applyNumberFormat="1" applyFont="1" applyFill="1" applyBorder="1" applyAlignment="1">
      <alignment horizontal="right" vertical="top" wrapText="1"/>
    </xf>
    <xf numFmtId="178" fontId="1" fillId="3" borderId="11" xfId="1" applyNumberFormat="1" applyFont="1" applyFill="1" applyBorder="1" applyAlignment="1">
      <alignment horizontal="right" vertical="top" wrapText="1"/>
    </xf>
    <xf numFmtId="176" fontId="1" fillId="3" borderId="11" xfId="1" applyNumberFormat="1" applyFont="1" applyFill="1" applyBorder="1" applyAlignment="1">
      <alignment horizontal="right" vertical="top" wrapText="1"/>
    </xf>
    <xf numFmtId="0" fontId="0" fillId="0" borderId="14" xfId="0" applyFill="1" applyBorder="1" applyAlignment="1">
      <alignment horizontal="center" vertical="top" wrapText="1"/>
    </xf>
    <xf numFmtId="49" fontId="0" fillId="0" borderId="2" xfId="0" applyNumberFormat="1" applyFill="1" applyBorder="1" applyAlignment="1">
      <alignment horizontal="center" vertical="top" wrapText="1"/>
    </xf>
    <xf numFmtId="179" fontId="0" fillId="0" borderId="2" xfId="0" applyNumberFormat="1" applyFill="1" applyBorder="1" applyAlignment="1">
      <alignment horizontal="left" vertical="top" wrapText="1"/>
    </xf>
    <xf numFmtId="178" fontId="0" fillId="0" borderId="2" xfId="0" applyNumberFormat="1" applyFill="1" applyBorder="1" applyAlignment="1">
      <alignment horizontal="center" vertical="top"/>
    </xf>
    <xf numFmtId="0" fontId="0" fillId="0" borderId="2" xfId="0" applyFill="1" applyBorder="1" applyAlignment="1">
      <alignment horizontal="center" vertical="top" wrapText="1"/>
    </xf>
    <xf numFmtId="0" fontId="0" fillId="0" borderId="15" xfId="0" applyFill="1" applyBorder="1" applyAlignment="1">
      <alignment horizontal="right" vertical="top" wrapText="1"/>
    </xf>
    <xf numFmtId="179" fontId="0" fillId="2" borderId="8" xfId="0" applyNumberFormat="1" applyFill="1" applyBorder="1" applyAlignment="1">
      <alignment horizontal="center" vertical="top" wrapText="1"/>
    </xf>
    <xf numFmtId="0" fontId="0" fillId="0" borderId="8" xfId="0" applyFill="1" applyBorder="1" applyAlignment="1">
      <alignment horizontal="center" vertical="top" wrapText="1"/>
    </xf>
    <xf numFmtId="178" fontId="1" fillId="2" borderId="8" xfId="1" applyNumberFormat="1" applyFont="1" applyFill="1" applyBorder="1" applyAlignment="1">
      <alignment horizontal="center" vertical="top" wrapText="1"/>
    </xf>
    <xf numFmtId="178" fontId="0" fillId="0" borderId="9" xfId="1" applyNumberFormat="1" applyFont="1" applyFill="1" applyBorder="1" applyAlignment="1">
      <alignment horizontal="center" vertical="top" wrapText="1"/>
    </xf>
    <xf numFmtId="0" fontId="0" fillId="0" borderId="11" xfId="0" applyBorder="1">
      <alignment vertical="center"/>
    </xf>
    <xf numFmtId="0" fontId="0" fillId="0" borderId="16" xfId="0" applyBorder="1">
      <alignment vertical="center"/>
    </xf>
    <xf numFmtId="0" fontId="0" fillId="0" borderId="2" xfId="0" applyBorder="1">
      <alignment vertical="center"/>
    </xf>
    <xf numFmtId="0" fontId="0" fillId="0" borderId="0" xfId="0" applyAlignment="1">
      <alignment horizontal="center" vertical="center"/>
    </xf>
    <xf numFmtId="0" fontId="0" fillId="0" borderId="18" xfId="0" applyBorder="1">
      <alignment vertical="center"/>
    </xf>
    <xf numFmtId="0" fontId="0" fillId="0" borderId="20" xfId="0" applyBorder="1" applyAlignment="1">
      <alignment horizontal="center" vertical="center" wrapText="1"/>
    </xf>
    <xf numFmtId="0" fontId="0" fillId="0" borderId="14" xfId="0" applyBorder="1" applyAlignment="1">
      <alignment vertical="center" wrapText="1"/>
    </xf>
    <xf numFmtId="179" fontId="0" fillId="0" borderId="15" xfId="0" applyNumberFormat="1" applyFill="1" applyBorder="1" applyAlignment="1">
      <alignment horizontal="left" vertical="top" wrapText="1"/>
    </xf>
    <xf numFmtId="0" fontId="0" fillId="0" borderId="10" xfId="0" applyBorder="1" applyAlignment="1">
      <alignment vertical="center" wrapText="1"/>
    </xf>
    <xf numFmtId="179" fontId="0" fillId="0" borderId="11" xfId="0" applyNumberFormat="1" applyFill="1" applyBorder="1" applyAlignment="1">
      <alignment horizontal="left" vertical="top" wrapText="1"/>
    </xf>
    <xf numFmtId="0" fontId="0" fillId="0" borderId="20" xfId="0" applyBorder="1">
      <alignment vertical="center"/>
    </xf>
    <xf numFmtId="0" fontId="0" fillId="0" borderId="22" xfId="0" applyBorder="1" applyAlignment="1">
      <alignment vertical="center" wrapText="1"/>
    </xf>
    <xf numFmtId="0" fontId="0" fillId="0" borderId="21" xfId="0" applyBorder="1">
      <alignment vertical="center"/>
    </xf>
    <xf numFmtId="0" fontId="0" fillId="0" borderId="22" xfId="0" applyBorder="1">
      <alignment vertical="center"/>
    </xf>
    <xf numFmtId="0" fontId="0" fillId="0" borderId="24" xfId="0" applyBorder="1" applyAlignment="1">
      <alignment vertical="center" wrapText="1"/>
    </xf>
    <xf numFmtId="0" fontId="0" fillId="0" borderId="23" xfId="0" applyBorder="1" applyAlignment="1">
      <alignment vertical="center" wrapText="1"/>
    </xf>
    <xf numFmtId="0" fontId="0" fillId="0" borderId="25" xfId="0" applyBorder="1" applyAlignment="1">
      <alignment vertical="center" wrapText="1"/>
    </xf>
    <xf numFmtId="0" fontId="0" fillId="0" borderId="0" xfId="0" applyFill="1" applyBorder="1" applyAlignment="1">
      <alignment vertical="top" wrapText="1"/>
    </xf>
    <xf numFmtId="0" fontId="0" fillId="0" borderId="11" xfId="0" applyFill="1" applyBorder="1" applyAlignment="1">
      <alignment horizontal="left" vertical="top" wrapText="1"/>
    </xf>
    <xf numFmtId="178" fontId="1" fillId="3" borderId="1" xfId="1" applyNumberFormat="1" applyFont="1" applyFill="1" applyBorder="1" applyAlignment="1">
      <alignment horizontal="left" vertical="top" wrapText="1"/>
    </xf>
    <xf numFmtId="0" fontId="0" fillId="0" borderId="0" xfId="0" applyFill="1">
      <alignment vertical="center"/>
    </xf>
    <xf numFmtId="0" fontId="0" fillId="0" borderId="24" xfId="0" applyFill="1" applyBorder="1" applyAlignment="1">
      <alignment vertical="center" wrapText="1"/>
    </xf>
    <xf numFmtId="0" fontId="0" fillId="0" borderId="22" xfId="0" applyFill="1" applyBorder="1" applyAlignment="1">
      <alignment vertical="center" wrapText="1"/>
    </xf>
    <xf numFmtId="0" fontId="0" fillId="0" borderId="2" xfId="0" applyFill="1" applyBorder="1" applyAlignment="1">
      <alignment horizontal="left" vertical="top" wrapText="1"/>
    </xf>
    <xf numFmtId="0" fontId="0" fillId="0" borderId="1" xfId="0" applyFill="1" applyBorder="1" applyAlignment="1">
      <alignment vertical="center" wrapText="1"/>
    </xf>
    <xf numFmtId="0" fontId="0" fillId="0" borderId="29" xfId="0" applyBorder="1">
      <alignment vertical="center"/>
    </xf>
    <xf numFmtId="0" fontId="0" fillId="0" borderId="29" xfId="0" applyBorder="1" applyAlignment="1">
      <alignment vertical="center" wrapText="1"/>
    </xf>
    <xf numFmtId="0" fontId="0" fillId="0" borderId="35" xfId="0" applyBorder="1">
      <alignment vertical="center"/>
    </xf>
    <xf numFmtId="0" fontId="0" fillId="0" borderId="2" xfId="0" applyBorder="1" applyAlignment="1">
      <alignment vertical="center" wrapText="1"/>
    </xf>
    <xf numFmtId="0" fontId="0" fillId="0" borderId="6" xfId="0" applyFill="1" applyBorder="1">
      <alignment vertical="center"/>
    </xf>
    <xf numFmtId="0" fontId="0" fillId="0" borderId="43" xfId="0" applyFill="1" applyBorder="1">
      <alignment vertical="center"/>
    </xf>
    <xf numFmtId="0" fontId="0" fillId="0" borderId="0" xfId="0" applyFont="1">
      <alignment vertical="center"/>
    </xf>
    <xf numFmtId="0" fontId="0" fillId="0" borderId="19" xfId="0" applyFont="1" applyBorder="1" applyAlignment="1">
      <alignment horizontal="center" vertical="center" wrapText="1"/>
    </xf>
    <xf numFmtId="0" fontId="0" fillId="0" borderId="10" xfId="0" applyFont="1" applyBorder="1">
      <alignment vertical="center"/>
    </xf>
    <xf numFmtId="0" fontId="0" fillId="0" borderId="10" xfId="0" applyFont="1" applyBorder="1" applyAlignment="1">
      <alignment vertical="center" wrapText="1"/>
    </xf>
    <xf numFmtId="0" fontId="0" fillId="0" borderId="19" xfId="0" applyFont="1" applyBorder="1" applyAlignment="1">
      <alignment vertical="center" wrapText="1"/>
    </xf>
    <xf numFmtId="179" fontId="0" fillId="0" borderId="8" xfId="0" applyNumberFormat="1" applyFill="1" applyBorder="1" applyAlignment="1">
      <alignment horizontal="center" vertical="top" wrapText="1"/>
    </xf>
    <xf numFmtId="178" fontId="1" fillId="0" borderId="8" xfId="1" applyNumberFormat="1" applyFont="1" applyFill="1" applyBorder="1" applyAlignment="1">
      <alignment horizontal="center" vertical="top" wrapText="1"/>
    </xf>
    <xf numFmtId="0" fontId="0" fillId="0" borderId="9" xfId="0" applyFill="1" applyBorder="1" applyAlignment="1">
      <alignment horizontal="center" vertical="top" wrapText="1"/>
    </xf>
    <xf numFmtId="178" fontId="1" fillId="0" borderId="2" xfId="1" applyNumberFormat="1" applyFont="1" applyFill="1" applyBorder="1" applyAlignment="1">
      <alignment horizontal="right" vertical="top" wrapText="1"/>
    </xf>
    <xf numFmtId="0" fontId="0" fillId="0" borderId="15" xfId="0" applyFill="1" applyBorder="1" applyAlignment="1">
      <alignment horizontal="left" vertical="top" wrapText="1"/>
    </xf>
    <xf numFmtId="0" fontId="0" fillId="3" borderId="3" xfId="0" applyFill="1" applyBorder="1" applyAlignment="1">
      <alignment horizontal="left" vertical="top" wrapText="1"/>
    </xf>
    <xf numFmtId="178" fontId="0" fillId="3" borderId="1" xfId="1" applyNumberFormat="1" applyFont="1" applyFill="1" applyBorder="1" applyAlignment="1">
      <alignment horizontal="left" vertical="top" wrapText="1"/>
    </xf>
    <xf numFmtId="0" fontId="0" fillId="3" borderId="2" xfId="0" applyFill="1" applyBorder="1" applyAlignment="1">
      <alignment horizontal="center" vertical="top"/>
    </xf>
    <xf numFmtId="178" fontId="0" fillId="0" borderId="0" xfId="1" applyNumberFormat="1" applyFont="1" applyFill="1" applyBorder="1" applyAlignment="1">
      <alignment horizontal="right" vertical="top"/>
    </xf>
    <xf numFmtId="178" fontId="0" fillId="0" borderId="8" xfId="1" applyNumberFormat="1" applyFont="1" applyFill="1" applyBorder="1" applyAlignment="1">
      <alignment horizontal="center" vertical="top" wrapText="1"/>
    </xf>
    <xf numFmtId="178" fontId="0" fillId="0" borderId="2" xfId="1" applyNumberFormat="1" applyFont="1" applyFill="1" applyBorder="1" applyAlignment="1">
      <alignment horizontal="right" vertical="top"/>
    </xf>
    <xf numFmtId="178" fontId="0" fillId="0" borderId="1" xfId="1" applyNumberFormat="1" applyFont="1" applyFill="1" applyBorder="1" applyAlignment="1">
      <alignment horizontal="right" vertical="top"/>
    </xf>
    <xf numFmtId="178" fontId="0" fillId="3" borderId="1" xfId="1" applyNumberFormat="1" applyFont="1" applyFill="1" applyBorder="1" applyAlignment="1">
      <alignment horizontal="right" vertical="top"/>
    </xf>
    <xf numFmtId="178" fontId="0" fillId="3" borderId="2" xfId="1" applyNumberFormat="1" applyFont="1" applyFill="1" applyBorder="1" applyAlignment="1">
      <alignment horizontal="right" vertical="top"/>
    </xf>
    <xf numFmtId="178" fontId="0" fillId="3" borderId="11" xfId="1" applyNumberFormat="1" applyFont="1" applyFill="1" applyBorder="1" applyAlignment="1">
      <alignment horizontal="right" vertical="top" wrapText="1"/>
    </xf>
    <xf numFmtId="0" fontId="0" fillId="3" borderId="4" xfId="0" applyFill="1" applyBorder="1" applyAlignment="1">
      <alignment vertical="top" wrapText="1"/>
    </xf>
    <xf numFmtId="0" fontId="0" fillId="3" borderId="3" xfId="0" applyFill="1" applyBorder="1" applyAlignment="1">
      <alignment vertical="top" wrapText="1"/>
    </xf>
    <xf numFmtId="178" fontId="0" fillId="0" borderId="0" xfId="1" applyNumberFormat="1" applyFont="1">
      <alignment vertical="center"/>
    </xf>
    <xf numFmtId="178" fontId="0" fillId="0" borderId="1" xfId="1" applyNumberFormat="1" applyFont="1" applyBorder="1">
      <alignment vertical="center"/>
    </xf>
    <xf numFmtId="0" fontId="0" fillId="0" borderId="7" xfId="0" applyBorder="1">
      <alignment vertical="center"/>
    </xf>
    <xf numFmtId="0" fontId="0" fillId="0" borderId="44" xfId="0" applyBorder="1">
      <alignment vertical="center"/>
    </xf>
    <xf numFmtId="178" fontId="0" fillId="0" borderId="10" xfId="1" applyNumberFormat="1" applyFont="1" applyBorder="1">
      <alignment vertical="center"/>
    </xf>
    <xf numFmtId="178" fontId="0" fillId="0" borderId="7" xfId="0" applyNumberFormat="1" applyBorder="1">
      <alignment vertical="center"/>
    </xf>
    <xf numFmtId="0" fontId="0" fillId="0" borderId="19" xfId="0" applyBorder="1" applyAlignment="1">
      <alignment horizontal="center" vertical="center" wrapText="1"/>
    </xf>
    <xf numFmtId="0" fontId="6" fillId="0" borderId="0" xfId="0" applyFont="1">
      <alignment vertical="center"/>
    </xf>
    <xf numFmtId="0" fontId="0" fillId="0" borderId="0" xfId="0" applyBorder="1">
      <alignment vertical="center"/>
    </xf>
    <xf numFmtId="178" fontId="0" fillId="0" borderId="0" xfId="1" applyNumberFormat="1" applyFont="1" applyBorder="1">
      <alignment vertical="center"/>
    </xf>
    <xf numFmtId="0" fontId="0" fillId="0" borderId="52" xfId="0" applyBorder="1" applyAlignment="1">
      <alignment horizontal="center" vertical="center"/>
    </xf>
    <xf numFmtId="0" fontId="0" fillId="0" borderId="53" xfId="0" applyBorder="1">
      <alignment vertical="center"/>
    </xf>
    <xf numFmtId="0" fontId="0" fillId="0" borderId="19" xfId="0" applyFill="1" applyBorder="1" applyAlignment="1">
      <alignment horizontal="center" vertical="center" wrapText="1"/>
    </xf>
    <xf numFmtId="178" fontId="0" fillId="0" borderId="16" xfId="1" applyNumberFormat="1" applyFont="1" applyFill="1" applyBorder="1" applyAlignment="1">
      <alignment horizontal="center" vertical="center" wrapText="1"/>
    </xf>
    <xf numFmtId="0" fontId="0" fillId="0" borderId="45" xfId="0" applyBorder="1">
      <alignment vertical="center"/>
    </xf>
    <xf numFmtId="178" fontId="0" fillId="0" borderId="8" xfId="1" applyNumberFormat="1" applyFont="1" applyBorder="1">
      <alignment vertical="center"/>
    </xf>
    <xf numFmtId="0" fontId="0" fillId="0" borderId="35" xfId="0" applyFill="1" applyBorder="1" applyAlignment="1">
      <alignment horizontal="center" vertical="center" wrapText="1"/>
    </xf>
    <xf numFmtId="0" fontId="0" fillId="0" borderId="4" xfId="0" applyFill="1" applyBorder="1" applyAlignment="1">
      <alignment horizontal="left" vertical="top" wrapText="1"/>
    </xf>
    <xf numFmtId="0" fontId="0" fillId="0" borderId="3" xfId="0" applyFill="1" applyBorder="1" applyAlignment="1">
      <alignment horizontal="left" vertical="top" wrapText="1"/>
    </xf>
    <xf numFmtId="0" fontId="0" fillId="0" borderId="10" xfId="0" applyFill="1" applyBorder="1" applyAlignment="1">
      <alignment vertical="center" wrapText="1"/>
    </xf>
    <xf numFmtId="178" fontId="0" fillId="0" borderId="24" xfId="0" applyNumberFormat="1" applyBorder="1">
      <alignment vertical="center"/>
    </xf>
    <xf numFmtId="0" fontId="4" fillId="0" borderId="0" xfId="0" applyFont="1" applyFill="1">
      <alignment vertical="center"/>
    </xf>
    <xf numFmtId="49" fontId="4" fillId="0" borderId="0" xfId="0" applyNumberFormat="1" applyFont="1" applyFill="1" applyBorder="1" applyAlignment="1">
      <alignment horizontal="center" vertical="top" wrapText="1"/>
    </xf>
    <xf numFmtId="179" fontId="4" fillId="2" borderId="0" xfId="0" applyNumberFormat="1" applyFont="1" applyFill="1" applyBorder="1" applyAlignment="1">
      <alignment horizontal="left" vertical="top" wrapText="1"/>
    </xf>
    <xf numFmtId="0" fontId="4" fillId="2" borderId="0" xfId="0" applyFont="1" applyFill="1" applyBorder="1" applyAlignment="1">
      <alignment horizontal="left" vertical="top" wrapText="1"/>
    </xf>
    <xf numFmtId="178" fontId="4" fillId="0" borderId="0" xfId="1" applyNumberFormat="1" applyFont="1" applyFill="1" applyBorder="1" applyAlignment="1">
      <alignment horizontal="right" vertical="top"/>
    </xf>
    <xf numFmtId="0" fontId="4" fillId="0" borderId="0" xfId="0" applyFont="1" applyFill="1" applyBorder="1" applyAlignment="1">
      <alignment horizontal="center" vertical="top"/>
    </xf>
    <xf numFmtId="178" fontId="4" fillId="2" borderId="0" xfId="1" applyNumberFormat="1" applyFont="1" applyFill="1" applyBorder="1" applyAlignment="1">
      <alignment horizontal="left" vertical="top" wrapText="1"/>
    </xf>
    <xf numFmtId="0" fontId="4" fillId="0" borderId="0" xfId="0" applyFont="1" applyFill="1" applyBorder="1" applyAlignment="1">
      <alignment horizontal="left" vertical="top" wrapText="1"/>
    </xf>
    <xf numFmtId="0" fontId="4" fillId="2" borderId="0" xfId="0" applyFont="1" applyFill="1" applyBorder="1" applyAlignment="1">
      <alignment horizontal="center" vertical="top" wrapText="1"/>
    </xf>
    <xf numFmtId="178" fontId="4" fillId="0" borderId="0" xfId="1" applyNumberFormat="1" applyFont="1" applyFill="1" applyBorder="1" applyAlignment="1">
      <alignment horizontal="right" vertical="top" wrapText="1"/>
    </xf>
    <xf numFmtId="178" fontId="0" fillId="0" borderId="0" xfId="0" applyNumberFormat="1" applyBorder="1">
      <alignment vertical="center"/>
    </xf>
    <xf numFmtId="0" fontId="0" fillId="0" borderId="7" xfId="0" applyBorder="1" applyAlignment="1">
      <alignment horizontal="center" vertical="center"/>
    </xf>
    <xf numFmtId="0" fontId="0" fillId="0" borderId="12" xfId="0" applyFill="1" applyBorder="1" applyAlignment="1">
      <alignment horizontal="center" vertical="top" wrapText="1"/>
    </xf>
    <xf numFmtId="49" fontId="0" fillId="0" borderId="4" xfId="0" applyNumberFormat="1" applyFill="1" applyBorder="1" applyAlignment="1">
      <alignment horizontal="center" vertical="top" wrapText="1"/>
    </xf>
    <xf numFmtId="179" fontId="0" fillId="0" borderId="4" xfId="0" applyNumberFormat="1" applyFill="1" applyBorder="1" applyAlignment="1">
      <alignment horizontal="left" vertical="top" wrapText="1"/>
    </xf>
    <xf numFmtId="178" fontId="0" fillId="0" borderId="4" xfId="0" applyNumberFormat="1" applyFill="1" applyBorder="1" applyAlignment="1">
      <alignment horizontal="center" vertical="top"/>
    </xf>
    <xf numFmtId="178" fontId="1" fillId="0" borderId="4" xfId="1" applyNumberFormat="1" applyFont="1" applyFill="1" applyBorder="1" applyAlignment="1">
      <alignment horizontal="left" vertical="top" wrapText="1"/>
    </xf>
    <xf numFmtId="0" fontId="0" fillId="0" borderId="13" xfId="0" applyFill="1" applyBorder="1" applyAlignment="1">
      <alignment horizontal="left" vertical="top" wrapText="1"/>
    </xf>
    <xf numFmtId="0" fontId="0" fillId="0" borderId="8" xfId="0" applyBorder="1">
      <alignment vertical="center"/>
    </xf>
    <xf numFmtId="0" fontId="0" fillId="0" borderId="9" xfId="0" applyBorder="1">
      <alignment vertical="center"/>
    </xf>
    <xf numFmtId="178" fontId="0" fillId="0" borderId="8" xfId="0" applyNumberFormat="1" applyBorder="1">
      <alignment vertical="center"/>
    </xf>
    <xf numFmtId="0" fontId="0" fillId="0" borderId="40" xfId="0" applyFill="1" applyBorder="1" applyAlignment="1">
      <alignment horizontal="center" vertical="top" wrapText="1"/>
    </xf>
    <xf numFmtId="49" fontId="0" fillId="0" borderId="3" xfId="0" applyNumberFormat="1" applyFill="1" applyBorder="1" applyAlignment="1">
      <alignment horizontal="center" vertical="top" wrapText="1"/>
    </xf>
    <xf numFmtId="179" fontId="0" fillId="0" borderId="3" xfId="0" applyNumberFormat="1" applyFill="1" applyBorder="1" applyAlignment="1">
      <alignment horizontal="left" vertical="top" wrapText="1"/>
    </xf>
    <xf numFmtId="178" fontId="0" fillId="0" borderId="3" xfId="0" applyNumberFormat="1" applyFill="1" applyBorder="1" applyAlignment="1">
      <alignment horizontal="center" vertical="top"/>
    </xf>
    <xf numFmtId="178" fontId="1" fillId="0" borderId="3" xfId="1" applyNumberFormat="1" applyFont="1" applyFill="1" applyBorder="1" applyAlignment="1">
      <alignment horizontal="left" vertical="top" wrapText="1"/>
    </xf>
    <xf numFmtId="0" fontId="0" fillId="0" borderId="30" xfId="0" applyFill="1" applyBorder="1" applyAlignment="1">
      <alignment horizontal="left" vertical="top" wrapText="1"/>
    </xf>
    <xf numFmtId="0" fontId="0" fillId="0" borderId="7" xfId="0" applyFill="1" applyBorder="1" applyAlignment="1">
      <alignment vertical="top"/>
    </xf>
    <xf numFmtId="0" fontId="0" fillId="0" borderId="8" xfId="0" applyFill="1" applyBorder="1" applyAlignment="1">
      <alignment vertical="top" wrapText="1"/>
    </xf>
    <xf numFmtId="0" fontId="0" fillId="0" borderId="9" xfId="0" applyFill="1" applyBorder="1" applyAlignment="1">
      <alignment vertical="top" wrapText="1"/>
    </xf>
    <xf numFmtId="178" fontId="0" fillId="0" borderId="8" xfId="0" applyNumberFormat="1" applyFill="1" applyBorder="1" applyAlignment="1">
      <alignment vertical="top" wrapText="1"/>
    </xf>
    <xf numFmtId="0" fontId="0" fillId="0" borderId="16" xfId="0" applyFill="1" applyBorder="1" applyAlignment="1">
      <alignment horizontal="center" vertical="center" wrapText="1"/>
    </xf>
    <xf numFmtId="0" fontId="0" fillId="0" borderId="15" xfId="0" applyBorder="1">
      <alignment vertical="center"/>
    </xf>
    <xf numFmtId="49" fontId="4" fillId="0" borderId="0" xfId="0" applyNumberFormat="1" applyFont="1" applyFill="1" applyBorder="1" applyAlignment="1">
      <alignment horizontal="left" vertical="top"/>
    </xf>
    <xf numFmtId="49" fontId="0" fillId="0" borderId="7" xfId="0" applyNumberFormat="1" applyFill="1" applyBorder="1" applyAlignment="1">
      <alignment horizontal="center" vertical="top" wrapText="1"/>
    </xf>
    <xf numFmtId="49" fontId="0" fillId="0" borderId="14" xfId="0" applyNumberFormat="1" applyFill="1" applyBorder="1" applyAlignment="1">
      <alignment horizontal="center" vertical="top" wrapText="1"/>
    </xf>
    <xf numFmtId="49" fontId="0" fillId="0" borderId="10" xfId="0" applyNumberFormat="1" applyFill="1" applyBorder="1" applyAlignment="1">
      <alignment horizontal="center" vertical="top" wrapText="1"/>
    </xf>
    <xf numFmtId="49" fontId="0" fillId="3" borderId="10" xfId="0" applyNumberFormat="1" applyFill="1" applyBorder="1" applyAlignment="1">
      <alignment horizontal="center" vertical="top" wrapText="1"/>
    </xf>
    <xf numFmtId="178" fontId="0" fillId="0" borderId="27" xfId="1" applyNumberFormat="1" applyFont="1" applyFill="1" applyBorder="1" applyAlignment="1">
      <alignment horizontal="right" vertical="top" wrapText="1"/>
    </xf>
    <xf numFmtId="49" fontId="0" fillId="3" borderId="16" xfId="0" applyNumberFormat="1" applyFill="1" applyBorder="1" applyAlignment="1">
      <alignment horizontal="center" vertical="top" wrapText="1"/>
    </xf>
    <xf numFmtId="179" fontId="0" fillId="3" borderId="16" xfId="0" applyNumberFormat="1" applyFill="1" applyBorder="1" applyAlignment="1">
      <alignment horizontal="left" vertical="top" wrapText="1"/>
    </xf>
    <xf numFmtId="0" fontId="0" fillId="3" borderId="26" xfId="0" applyFill="1" applyBorder="1" applyAlignment="1">
      <alignment horizontal="left" vertical="top" wrapText="1"/>
    </xf>
    <xf numFmtId="0" fontId="0" fillId="3" borderId="16" xfId="0" applyFill="1" applyBorder="1" applyAlignment="1">
      <alignment horizontal="left" vertical="top" wrapText="1"/>
    </xf>
    <xf numFmtId="178" fontId="0" fillId="3" borderId="16" xfId="1" applyNumberFormat="1" applyFont="1" applyFill="1" applyBorder="1" applyAlignment="1">
      <alignment horizontal="right" vertical="top"/>
    </xf>
    <xf numFmtId="0" fontId="0" fillId="3" borderId="16" xfId="0" applyFill="1" applyBorder="1" applyAlignment="1">
      <alignment horizontal="center" vertical="top"/>
    </xf>
    <xf numFmtId="178" fontId="1" fillId="3" borderId="16" xfId="1" applyNumberFormat="1" applyFont="1" applyFill="1" applyBorder="1" applyAlignment="1">
      <alignment horizontal="left" vertical="top" wrapText="1"/>
    </xf>
    <xf numFmtId="0" fontId="0" fillId="3" borderId="16" xfId="0" applyFill="1" applyBorder="1" applyAlignment="1">
      <alignment horizontal="center" vertical="top" wrapText="1"/>
    </xf>
    <xf numFmtId="178" fontId="0" fillId="3" borderId="16" xfId="1" applyNumberFormat="1" applyFont="1" applyFill="1" applyBorder="1" applyAlignment="1">
      <alignment horizontal="left" vertical="top" wrapText="1"/>
    </xf>
    <xf numFmtId="178" fontId="1" fillId="3" borderId="20" xfId="1" applyNumberFormat="1" applyFont="1" applyFill="1" applyBorder="1" applyAlignment="1">
      <alignment horizontal="right" vertical="top" wrapText="1"/>
    </xf>
    <xf numFmtId="49" fontId="0" fillId="0" borderId="46" xfId="0" applyNumberFormat="1" applyFill="1" applyBorder="1" applyAlignment="1">
      <alignment horizontal="center" vertical="top" wrapText="1"/>
    </xf>
    <xf numFmtId="49" fontId="0" fillId="0" borderId="54" xfId="0" applyNumberFormat="1" applyFill="1" applyBorder="1" applyAlignment="1">
      <alignment horizontal="center" vertical="top" wrapText="1"/>
    </xf>
    <xf numFmtId="179" fontId="0" fillId="2" borderId="54" xfId="0" applyNumberFormat="1" applyFill="1" applyBorder="1" applyAlignment="1">
      <alignment horizontal="center" vertical="top" wrapText="1"/>
    </xf>
    <xf numFmtId="0" fontId="0" fillId="2" borderId="54" xfId="0" applyFill="1" applyBorder="1" applyAlignment="1">
      <alignment horizontal="center" vertical="top" wrapText="1"/>
    </xf>
    <xf numFmtId="178" fontId="0" fillId="0" borderId="54" xfId="1" applyNumberFormat="1" applyFont="1" applyFill="1" applyBorder="1" applyAlignment="1">
      <alignment horizontal="center" vertical="top" wrapText="1"/>
    </xf>
    <xf numFmtId="0" fontId="0" fillId="0" borderId="54" xfId="0" applyFill="1" applyBorder="1" applyAlignment="1">
      <alignment horizontal="center" vertical="top" wrapText="1"/>
    </xf>
    <xf numFmtId="178" fontId="1" fillId="2" borderId="54" xfId="1" applyNumberFormat="1" applyFont="1" applyFill="1" applyBorder="1" applyAlignment="1">
      <alignment horizontal="center" vertical="top" wrapText="1"/>
    </xf>
    <xf numFmtId="0" fontId="4" fillId="0" borderId="0" xfId="0" applyFont="1">
      <alignment vertical="center"/>
    </xf>
    <xf numFmtId="179" fontId="0" fillId="0" borderId="54" xfId="0" applyNumberFormat="1" applyFill="1" applyBorder="1" applyAlignment="1">
      <alignment horizontal="left" vertical="top" wrapText="1"/>
    </xf>
    <xf numFmtId="0" fontId="0" fillId="0" borderId="54" xfId="0" applyFill="1" applyBorder="1" applyAlignment="1">
      <alignment horizontal="left" vertical="top" wrapText="1"/>
    </xf>
    <xf numFmtId="178" fontId="0" fillId="0" borderId="54" xfId="1" applyNumberFormat="1" applyFont="1" applyFill="1" applyBorder="1" applyAlignment="1">
      <alignment horizontal="right" vertical="top"/>
    </xf>
    <xf numFmtId="177" fontId="0" fillId="0" borderId="54" xfId="0" applyNumberFormat="1" applyFill="1" applyBorder="1" applyAlignment="1">
      <alignment horizontal="center" vertical="top" wrapText="1"/>
    </xf>
    <xf numFmtId="178" fontId="1" fillId="0" borderId="54" xfId="1" applyNumberFormat="1" applyFont="1" applyFill="1" applyBorder="1" applyAlignment="1">
      <alignment horizontal="left" vertical="top" wrapText="1"/>
    </xf>
    <xf numFmtId="0" fontId="0" fillId="0" borderId="0" xfId="0" applyBorder="1" applyAlignment="1">
      <alignment horizontal="center" vertical="center"/>
    </xf>
    <xf numFmtId="0" fontId="0" fillId="2" borderId="51" xfId="0" applyFill="1" applyBorder="1" applyAlignment="1">
      <alignment horizontal="center" vertical="top" wrapText="1"/>
    </xf>
    <xf numFmtId="0" fontId="0" fillId="0" borderId="51" xfId="0" applyFill="1" applyBorder="1" applyAlignment="1">
      <alignment horizontal="left" vertical="top" wrapText="1"/>
    </xf>
    <xf numFmtId="0" fontId="0" fillId="0" borderId="18" xfId="0" applyFill="1" applyBorder="1" applyAlignment="1">
      <alignment horizontal="left" vertical="top" wrapText="1"/>
    </xf>
    <xf numFmtId="178" fontId="1" fillId="3" borderId="3" xfId="1" applyNumberFormat="1" applyFont="1" applyFill="1" applyBorder="1" applyAlignment="1">
      <alignment horizontal="left" vertical="top" wrapText="1"/>
    </xf>
    <xf numFmtId="178" fontId="1" fillId="3" borderId="2" xfId="1" applyNumberFormat="1" applyFont="1" applyFill="1" applyBorder="1" applyAlignment="1">
      <alignment horizontal="left" vertical="top" wrapText="1"/>
    </xf>
    <xf numFmtId="0" fontId="0" fillId="3" borderId="2" xfId="0" applyFill="1" applyBorder="1" applyAlignment="1">
      <alignment horizontal="left" vertical="top" wrapText="1"/>
    </xf>
    <xf numFmtId="0" fontId="0" fillId="0" borderId="3" xfId="0" applyFill="1" applyBorder="1" applyAlignment="1">
      <alignment horizontal="left" vertical="top" wrapText="1"/>
    </xf>
    <xf numFmtId="0" fontId="0" fillId="0" borderId="2" xfId="0" applyFill="1" applyBorder="1" applyAlignment="1">
      <alignment horizontal="left" vertical="top" wrapText="1"/>
    </xf>
    <xf numFmtId="176" fontId="1" fillId="0" borderId="15" xfId="1" applyNumberFormat="1" applyFont="1" applyFill="1" applyBorder="1" applyAlignment="1">
      <alignment horizontal="right" vertical="top" wrapText="1"/>
    </xf>
    <xf numFmtId="0" fontId="0" fillId="0" borderId="21" xfId="0" applyBorder="1" applyAlignment="1">
      <alignment vertical="center" wrapText="1"/>
    </xf>
    <xf numFmtId="0" fontId="0" fillId="0" borderId="0" xfId="0" applyFill="1" applyAlignment="1">
      <alignment horizontal="center" vertical="center"/>
    </xf>
    <xf numFmtId="0" fontId="0" fillId="0" borderId="14" xfId="0" applyFill="1" applyBorder="1" applyAlignment="1">
      <alignment horizontal="center" vertical="center"/>
    </xf>
    <xf numFmtId="0" fontId="0" fillId="0" borderId="10" xfId="0" applyFill="1" applyBorder="1" applyAlignment="1">
      <alignment horizontal="center" vertical="center"/>
    </xf>
    <xf numFmtId="0" fontId="0" fillId="0" borderId="33" xfId="0" applyBorder="1" applyAlignment="1">
      <alignment vertical="center"/>
    </xf>
    <xf numFmtId="0" fontId="0" fillId="0" borderId="34" xfId="0" applyBorder="1" applyAlignment="1">
      <alignment vertical="center"/>
    </xf>
    <xf numFmtId="0" fontId="0" fillId="0" borderId="32" xfId="0" applyBorder="1" applyAlignment="1">
      <alignment vertical="center" wrapText="1"/>
    </xf>
    <xf numFmtId="0" fontId="0" fillId="0" borderId="41" xfId="0" applyBorder="1" applyAlignment="1">
      <alignment vertical="center"/>
    </xf>
    <xf numFmtId="0" fontId="0" fillId="0" borderId="55" xfId="0" applyBorder="1" applyAlignment="1">
      <alignment vertical="center"/>
    </xf>
    <xf numFmtId="0" fontId="0" fillId="0" borderId="3" xfId="0" applyFill="1" applyBorder="1" applyAlignment="1">
      <alignment horizontal="left" vertical="top" wrapText="1"/>
    </xf>
    <xf numFmtId="178" fontId="0" fillId="0" borderId="11" xfId="1" applyNumberFormat="1" applyFont="1" applyFill="1" applyBorder="1" applyAlignment="1">
      <alignment horizontal="right" vertical="top" wrapText="1"/>
    </xf>
    <xf numFmtId="49" fontId="0" fillId="0" borderId="40" xfId="0" applyNumberFormat="1" applyFill="1" applyBorder="1" applyAlignment="1">
      <alignment horizontal="center" vertical="top" wrapText="1"/>
    </xf>
    <xf numFmtId="179" fontId="0" fillId="2" borderId="3" xfId="0" applyNumberFormat="1" applyFill="1" applyBorder="1" applyAlignment="1">
      <alignment horizontal="left" vertical="top" wrapText="1"/>
    </xf>
    <xf numFmtId="0" fontId="0" fillId="2" borderId="3" xfId="0" applyFill="1" applyBorder="1" applyAlignment="1">
      <alignment horizontal="left" vertical="top" wrapText="1"/>
    </xf>
    <xf numFmtId="178" fontId="0" fillId="0" borderId="3" xfId="1" applyNumberFormat="1" applyFont="1" applyFill="1" applyBorder="1" applyAlignment="1">
      <alignment horizontal="right" vertical="top"/>
    </xf>
    <xf numFmtId="0" fontId="0" fillId="0" borderId="3" xfId="0" applyFill="1" applyBorder="1" applyAlignment="1">
      <alignment horizontal="center" vertical="top"/>
    </xf>
    <xf numFmtId="178" fontId="1" fillId="2" borderId="3" xfId="1" applyNumberFormat="1" applyFont="1" applyFill="1" applyBorder="1" applyAlignment="1">
      <alignment horizontal="left" vertical="top" wrapText="1"/>
    </xf>
    <xf numFmtId="0" fontId="0" fillId="2" borderId="3" xfId="0" applyFill="1" applyBorder="1" applyAlignment="1">
      <alignment horizontal="center" vertical="top" wrapText="1"/>
    </xf>
    <xf numFmtId="178" fontId="0" fillId="3" borderId="11" xfId="1" applyNumberFormat="1" applyFont="1" applyFill="1" applyBorder="1" applyAlignment="1">
      <alignment horizontal="left" vertical="top" wrapText="1"/>
    </xf>
    <xf numFmtId="176" fontId="1" fillId="3" borderId="10" xfId="1" applyNumberFormat="1" applyFont="1" applyFill="1" applyBorder="1" applyAlignment="1">
      <alignment horizontal="right" vertical="top" wrapText="1"/>
    </xf>
    <xf numFmtId="178" fontId="0" fillId="0" borderId="49" xfId="1" applyNumberFormat="1" applyFont="1" applyFill="1" applyBorder="1" applyAlignment="1">
      <alignment horizontal="center" vertical="top" wrapText="1"/>
    </xf>
    <xf numFmtId="0" fontId="0" fillId="0" borderId="62" xfId="0" applyFill="1" applyBorder="1" applyAlignment="1">
      <alignment horizontal="right" vertical="top" wrapText="1"/>
    </xf>
    <xf numFmtId="178" fontId="1" fillId="0" borderId="62" xfId="1" applyNumberFormat="1" applyFont="1" applyFill="1" applyBorder="1" applyAlignment="1">
      <alignment horizontal="right" vertical="top" wrapText="1"/>
    </xf>
    <xf numFmtId="176" fontId="1" fillId="0" borderId="62" xfId="1" applyNumberFormat="1" applyFont="1" applyFill="1" applyBorder="1" applyAlignment="1">
      <alignment horizontal="right" vertical="top" wrapText="1"/>
    </xf>
    <xf numFmtId="178" fontId="1" fillId="3" borderId="62" xfId="1" applyNumberFormat="1" applyFont="1" applyFill="1" applyBorder="1" applyAlignment="1">
      <alignment horizontal="right" vertical="top" wrapText="1"/>
    </xf>
    <xf numFmtId="176" fontId="1" fillId="3" borderId="62" xfId="1" applyNumberFormat="1" applyFont="1" applyFill="1" applyBorder="1" applyAlignment="1">
      <alignment horizontal="right" vertical="top" wrapText="1"/>
    </xf>
    <xf numFmtId="178" fontId="0" fillId="0" borderId="63" xfId="1" applyNumberFormat="1" applyFont="1" applyFill="1" applyBorder="1" applyAlignment="1">
      <alignment horizontal="right" vertical="top" wrapText="1"/>
    </xf>
    <xf numFmtId="178" fontId="0" fillId="2" borderId="24" xfId="0" applyNumberFormat="1" applyFill="1" applyBorder="1" applyAlignment="1">
      <alignment horizontal="left" vertical="top" wrapText="1"/>
    </xf>
    <xf numFmtId="178" fontId="0" fillId="2" borderId="25" xfId="0" applyNumberFormat="1" applyFill="1" applyBorder="1" applyAlignment="1">
      <alignment horizontal="left" vertical="top" wrapText="1"/>
    </xf>
    <xf numFmtId="178" fontId="0" fillId="2" borderId="23" xfId="0" applyNumberFormat="1" applyFill="1" applyBorder="1" applyAlignment="1">
      <alignment horizontal="left" vertical="top" wrapText="1"/>
    </xf>
    <xf numFmtId="0" fontId="0" fillId="2" borderId="57" xfId="0" applyFill="1" applyBorder="1" applyAlignment="1">
      <alignment horizontal="center" vertical="top" wrapText="1"/>
    </xf>
    <xf numFmtId="178" fontId="0" fillId="0" borderId="59" xfId="1" applyNumberFormat="1" applyFont="1" applyFill="1" applyBorder="1" applyAlignment="1">
      <alignment horizontal="right" vertical="top" wrapText="1"/>
    </xf>
    <xf numFmtId="178" fontId="0" fillId="2" borderId="38" xfId="0" applyNumberFormat="1" applyFill="1" applyBorder="1" applyAlignment="1">
      <alignment horizontal="left" vertical="top" wrapText="1"/>
    </xf>
    <xf numFmtId="178" fontId="0" fillId="0" borderId="61" xfId="1" applyNumberFormat="1" applyFont="1" applyFill="1" applyBorder="1" applyAlignment="1">
      <alignment horizontal="right" vertical="top" wrapText="1"/>
    </xf>
    <xf numFmtId="0" fontId="0" fillId="2" borderId="39" xfId="0" applyFill="1" applyBorder="1" applyAlignment="1">
      <alignment horizontal="left" vertical="top" wrapText="1"/>
    </xf>
    <xf numFmtId="49" fontId="0" fillId="3" borderId="19" xfId="0" applyNumberFormat="1" applyFill="1" applyBorder="1" applyAlignment="1">
      <alignment horizontal="center" vertical="top" wrapText="1"/>
    </xf>
    <xf numFmtId="0" fontId="0" fillId="2" borderId="44" xfId="0" applyFill="1" applyBorder="1" applyAlignment="1">
      <alignment horizontal="center" vertical="top" wrapText="1"/>
    </xf>
    <xf numFmtId="0" fontId="0" fillId="0" borderId="29" xfId="0" applyFill="1" applyBorder="1" applyAlignment="1">
      <alignment horizontal="left" vertical="top" wrapText="1"/>
    </xf>
    <xf numFmtId="0" fontId="0" fillId="3" borderId="29" xfId="0" applyFill="1" applyBorder="1" applyAlignment="1">
      <alignment horizontal="left" vertical="top" wrapText="1"/>
    </xf>
    <xf numFmtId="0" fontId="0" fillId="3" borderId="35" xfId="0" applyFill="1" applyBorder="1" applyAlignment="1">
      <alignment horizontal="left" vertical="top" wrapText="1"/>
    </xf>
    <xf numFmtId="0" fontId="0" fillId="2" borderId="56" xfId="0" applyFill="1" applyBorder="1" applyAlignment="1">
      <alignment horizontal="left" vertical="top" wrapText="1"/>
    </xf>
    <xf numFmtId="178" fontId="0" fillId="0" borderId="14" xfId="0" applyNumberFormat="1" applyFill="1" applyBorder="1" applyAlignment="1">
      <alignment horizontal="left" vertical="top" wrapText="1"/>
    </xf>
    <xf numFmtId="178" fontId="1" fillId="0" borderId="10" xfId="1" applyNumberFormat="1" applyFont="1" applyFill="1" applyBorder="1" applyAlignment="1">
      <alignment horizontal="left" vertical="top" wrapText="1"/>
    </xf>
    <xf numFmtId="178" fontId="1" fillId="3" borderId="10" xfId="1" applyNumberFormat="1" applyFont="1" applyFill="1" applyBorder="1" applyAlignment="1">
      <alignment horizontal="left" vertical="top" wrapText="1"/>
    </xf>
    <xf numFmtId="178" fontId="1" fillId="3" borderId="10" xfId="1" applyNumberFormat="1" applyFont="1" applyFill="1" applyBorder="1" applyAlignment="1">
      <alignment vertical="top" wrapText="1"/>
    </xf>
    <xf numFmtId="178" fontId="1" fillId="3" borderId="14" xfId="1" applyNumberFormat="1" applyFont="1" applyFill="1" applyBorder="1" applyAlignment="1">
      <alignment vertical="top" wrapText="1"/>
    </xf>
    <xf numFmtId="178" fontId="1" fillId="0" borderId="14" xfId="1" applyNumberFormat="1" applyFont="1" applyFill="1" applyBorder="1" applyAlignment="1">
      <alignment horizontal="left" vertical="top" wrapText="1"/>
    </xf>
    <xf numFmtId="178" fontId="1" fillId="3" borderId="19" xfId="1" applyNumberFormat="1" applyFont="1" applyFill="1" applyBorder="1" applyAlignment="1">
      <alignment horizontal="left" vertical="top" wrapText="1"/>
    </xf>
    <xf numFmtId="178" fontId="0" fillId="0" borderId="17" xfId="1" applyNumberFormat="1" applyFont="1" applyFill="1" applyBorder="1" applyAlignment="1">
      <alignment horizontal="left" vertical="top" wrapText="1"/>
    </xf>
    <xf numFmtId="0" fontId="0" fillId="0" borderId="31" xfId="0" applyFill="1" applyBorder="1" applyAlignment="1">
      <alignment horizontal="center" vertical="center"/>
    </xf>
    <xf numFmtId="0" fontId="0" fillId="0" borderId="19" xfId="0" applyFill="1" applyBorder="1" applyAlignment="1">
      <alignment horizontal="center" vertical="center"/>
    </xf>
    <xf numFmtId="0" fontId="0" fillId="0" borderId="32" xfId="0" applyFill="1" applyBorder="1" applyAlignment="1">
      <alignment horizontal="center" vertical="center" wrapText="1"/>
    </xf>
    <xf numFmtId="0" fontId="0" fillId="0" borderId="31" xfId="0" applyFont="1" applyBorder="1" applyAlignment="1">
      <alignment vertical="center" wrapText="1"/>
    </xf>
    <xf numFmtId="0" fontId="0" fillId="0" borderId="14" xfId="0" applyFont="1" applyBorder="1" applyAlignment="1">
      <alignment vertical="center" wrapText="1"/>
    </xf>
    <xf numFmtId="0" fontId="0" fillId="0" borderId="48" xfId="0" applyBorder="1" applyAlignment="1">
      <alignment horizontal="center" vertical="center"/>
    </xf>
    <xf numFmtId="0" fontId="0" fillId="0" borderId="0" xfId="0" applyBorder="1" applyAlignment="1">
      <alignment horizontal="center" vertical="center" wrapText="1"/>
    </xf>
    <xf numFmtId="0" fontId="0" fillId="0" borderId="0" xfId="0" applyAlignment="1">
      <alignment horizontal="left" vertical="center"/>
    </xf>
    <xf numFmtId="0" fontId="0" fillId="0" borderId="53" xfId="0" applyBorder="1" applyAlignment="1">
      <alignment vertical="center" wrapText="1"/>
    </xf>
    <xf numFmtId="178" fontId="0" fillId="0" borderId="1" xfId="1" applyNumberFormat="1" applyFont="1" applyBorder="1" applyAlignment="1">
      <alignment horizontal="right" vertical="center"/>
    </xf>
    <xf numFmtId="0" fontId="0" fillId="0" borderId="40" xfId="0" applyBorder="1" applyAlignment="1">
      <alignment horizontal="center" vertical="center" wrapText="1"/>
    </xf>
    <xf numFmtId="0" fontId="0" fillId="0" borderId="1" xfId="0" applyFill="1" applyBorder="1" applyAlignment="1">
      <alignment horizontal="left" vertical="center" wrapText="1"/>
    </xf>
    <xf numFmtId="0" fontId="0" fillId="0" borderId="0" xfId="0" applyFill="1" applyAlignment="1">
      <alignment vertical="center" wrapText="1"/>
    </xf>
    <xf numFmtId="178" fontId="0" fillId="0" borderId="0" xfId="1" applyNumberFormat="1" applyFont="1" applyFill="1">
      <alignment vertical="center"/>
    </xf>
    <xf numFmtId="0" fontId="0" fillId="0" borderId="31" xfId="0" applyFill="1" applyBorder="1" applyAlignment="1">
      <alignment horizontal="right" vertical="center"/>
    </xf>
    <xf numFmtId="0" fontId="0" fillId="0" borderId="42" xfId="0" applyFill="1" applyBorder="1" applyAlignment="1">
      <alignment horizontal="left" vertical="center"/>
    </xf>
    <xf numFmtId="0" fontId="0" fillId="0" borderId="33" xfId="0" applyFill="1" applyBorder="1" applyAlignment="1">
      <alignment horizontal="center" vertical="center"/>
    </xf>
    <xf numFmtId="0" fontId="0" fillId="0" borderId="33" xfId="0" applyFill="1" applyBorder="1" applyAlignment="1">
      <alignment vertical="center" wrapText="1"/>
    </xf>
    <xf numFmtId="0" fontId="0" fillId="0" borderId="42" xfId="0" applyFill="1" applyBorder="1" applyAlignment="1">
      <alignment horizontal="left" vertical="center" wrapText="1"/>
    </xf>
    <xf numFmtId="0" fontId="0" fillId="0" borderId="14" xfId="0" applyFill="1" applyBorder="1" applyAlignment="1">
      <alignment vertical="center" wrapText="1"/>
    </xf>
    <xf numFmtId="0" fontId="0" fillId="0" borderId="28" xfId="0" applyFill="1" applyBorder="1" applyAlignment="1">
      <alignment vertical="center" wrapText="1"/>
    </xf>
    <xf numFmtId="0" fontId="0" fillId="0" borderId="2" xfId="0" applyFill="1" applyBorder="1">
      <alignment vertical="center"/>
    </xf>
    <xf numFmtId="0" fontId="0" fillId="0" borderId="2" xfId="0" applyFill="1" applyBorder="1" applyAlignment="1">
      <alignment vertical="center" wrapText="1"/>
    </xf>
    <xf numFmtId="0" fontId="0" fillId="0" borderId="15" xfId="0" applyFill="1" applyBorder="1" applyAlignment="1">
      <alignment horizontal="center" vertical="center"/>
    </xf>
    <xf numFmtId="0" fontId="0" fillId="0" borderId="1" xfId="0" applyFill="1" applyBorder="1">
      <alignment vertical="center"/>
    </xf>
    <xf numFmtId="0" fontId="0" fillId="0" borderId="11" xfId="0" applyFill="1" applyBorder="1" applyAlignment="1">
      <alignment horizontal="center" vertical="center"/>
    </xf>
    <xf numFmtId="0" fontId="0" fillId="0" borderId="11" xfId="0" applyFill="1" applyBorder="1" applyAlignment="1">
      <alignment horizontal="center" vertical="center" wrapText="1"/>
    </xf>
    <xf numFmtId="0" fontId="0" fillId="0" borderId="6" xfId="0" applyFill="1" applyBorder="1" applyAlignment="1">
      <alignment vertical="center" wrapText="1"/>
    </xf>
    <xf numFmtId="0" fontId="0" fillId="0" borderId="19" xfId="0" applyFill="1" applyBorder="1" applyAlignment="1">
      <alignment vertical="center" wrapText="1"/>
    </xf>
    <xf numFmtId="0" fontId="0" fillId="0" borderId="16" xfId="0" applyFill="1" applyBorder="1">
      <alignment vertical="center"/>
    </xf>
    <xf numFmtId="0" fontId="0" fillId="0" borderId="16" xfId="0" applyFill="1" applyBorder="1" applyAlignment="1">
      <alignment horizontal="left" vertical="center" wrapText="1"/>
    </xf>
    <xf numFmtId="0" fontId="0" fillId="0" borderId="20" xfId="0" applyFill="1" applyBorder="1" applyAlignment="1">
      <alignment horizontal="center" vertical="center"/>
    </xf>
    <xf numFmtId="0" fontId="0" fillId="0" borderId="17" xfId="0" applyFill="1" applyBorder="1" applyAlignment="1">
      <alignment vertical="center" wrapText="1"/>
    </xf>
    <xf numFmtId="0" fontId="0" fillId="0" borderId="16" xfId="0" applyFill="1" applyBorder="1" applyAlignment="1">
      <alignment vertical="center" wrapText="1"/>
    </xf>
    <xf numFmtId="178" fontId="0" fillId="0" borderId="57" xfId="0" applyNumberFormat="1" applyBorder="1">
      <alignment vertical="center"/>
    </xf>
    <xf numFmtId="0" fontId="4" fillId="0" borderId="0" xfId="0" applyFont="1" applyFill="1" applyAlignment="1">
      <alignment vertical="center"/>
    </xf>
    <xf numFmtId="0" fontId="0" fillId="0" borderId="20" xfId="0" applyFill="1" applyBorder="1" applyAlignment="1">
      <alignment horizontal="center" vertical="center"/>
    </xf>
    <xf numFmtId="178" fontId="0" fillId="0" borderId="31" xfId="1" applyNumberFormat="1" applyFont="1" applyBorder="1">
      <alignment vertical="center"/>
    </xf>
    <xf numFmtId="0" fontId="0" fillId="0" borderId="50" xfId="0" applyBorder="1">
      <alignment vertical="center"/>
    </xf>
    <xf numFmtId="0" fontId="0" fillId="0" borderId="31" xfId="0" applyFill="1" applyBorder="1" applyAlignment="1">
      <alignment vertical="center" wrapText="1"/>
    </xf>
    <xf numFmtId="178" fontId="0" fillId="0" borderId="33" xfId="1" applyNumberFormat="1" applyFont="1" applyBorder="1">
      <alignment vertical="center"/>
    </xf>
    <xf numFmtId="0" fontId="0" fillId="0" borderId="34" xfId="0" applyBorder="1">
      <alignment vertical="center"/>
    </xf>
    <xf numFmtId="0" fontId="0" fillId="0" borderId="34" xfId="0" applyBorder="1" applyAlignment="1">
      <alignment vertical="center" wrapText="1"/>
    </xf>
    <xf numFmtId="178" fontId="0" fillId="0" borderId="41" xfId="0" applyNumberFormat="1" applyBorder="1">
      <alignment vertical="center"/>
    </xf>
    <xf numFmtId="0" fontId="0" fillId="0" borderId="17" xfId="0" applyBorder="1" applyAlignment="1">
      <alignment horizontal="center" vertical="center" wrapText="1"/>
    </xf>
    <xf numFmtId="178" fontId="0" fillId="0" borderId="19" xfId="1" applyNumberFormat="1" applyFont="1" applyBorder="1">
      <alignment vertical="center"/>
    </xf>
    <xf numFmtId="0" fontId="0" fillId="0" borderId="52" xfId="0" applyBorder="1" applyAlignment="1">
      <alignment vertical="center" wrapText="1"/>
    </xf>
    <xf numFmtId="178" fontId="0" fillId="0" borderId="16" xfId="1" applyNumberFormat="1" applyFont="1" applyBorder="1" applyAlignment="1">
      <alignment horizontal="right" vertical="center"/>
    </xf>
    <xf numFmtId="0" fontId="0" fillId="0" borderId="48" xfId="0" applyBorder="1" applyAlignment="1">
      <alignment vertical="center" wrapText="1"/>
    </xf>
    <xf numFmtId="0" fontId="0" fillId="0" borderId="35" xfId="0" applyBorder="1" applyAlignment="1">
      <alignment vertical="center" wrapText="1"/>
    </xf>
    <xf numFmtId="178" fontId="0" fillId="0" borderId="25" xfId="0" applyNumberFormat="1" applyBorder="1">
      <alignment vertical="center"/>
    </xf>
    <xf numFmtId="0" fontId="0" fillId="0" borderId="56" xfId="0" applyBorder="1">
      <alignment vertical="center"/>
    </xf>
    <xf numFmtId="178" fontId="0" fillId="0" borderId="40" xfId="0" applyNumberFormat="1" applyBorder="1">
      <alignment vertical="center"/>
    </xf>
    <xf numFmtId="0" fontId="0" fillId="0" borderId="0" xfId="0" applyBorder="1" applyAlignment="1">
      <alignment vertical="center" wrapText="1"/>
    </xf>
    <xf numFmtId="0" fontId="0" fillId="0" borderId="40" xfId="0" applyBorder="1">
      <alignment vertical="center"/>
    </xf>
    <xf numFmtId="178" fontId="0" fillId="0" borderId="3" xfId="1" applyNumberFormat="1" applyFont="1" applyBorder="1" applyAlignment="1">
      <alignment horizontal="right" vertical="center" wrapText="1"/>
    </xf>
    <xf numFmtId="0" fontId="0" fillId="0" borderId="56" xfId="0" applyBorder="1" applyAlignment="1">
      <alignment vertical="center" wrapText="1"/>
    </xf>
    <xf numFmtId="178" fontId="0" fillId="0" borderId="65" xfId="0" applyNumberFormat="1" applyBorder="1">
      <alignment vertical="center"/>
    </xf>
    <xf numFmtId="0" fontId="0" fillId="0" borderId="7" xfId="0" applyBorder="1" applyAlignment="1">
      <alignment horizontal="center" vertical="center" wrapText="1"/>
    </xf>
    <xf numFmtId="0" fontId="0" fillId="0" borderId="44" xfId="0" applyBorder="1" applyAlignment="1">
      <alignment vertical="center" wrapText="1"/>
    </xf>
    <xf numFmtId="178" fontId="0" fillId="0" borderId="7" xfId="1" applyNumberFormat="1" applyFont="1" applyBorder="1">
      <alignment vertical="center"/>
    </xf>
    <xf numFmtId="0" fontId="0" fillId="0" borderId="7" xfId="0" applyBorder="1" applyAlignment="1">
      <alignment vertical="center" wrapText="1"/>
    </xf>
    <xf numFmtId="178" fontId="0" fillId="0" borderId="8" xfId="1" applyNumberFormat="1" applyFont="1" applyBorder="1" applyAlignment="1">
      <alignment horizontal="left" vertical="center" wrapText="1"/>
    </xf>
    <xf numFmtId="0" fontId="0" fillId="0" borderId="56" xfId="0" applyFill="1" applyBorder="1">
      <alignment vertical="center"/>
    </xf>
    <xf numFmtId="178" fontId="0" fillId="0" borderId="40" xfId="1" applyNumberFormat="1" applyFont="1" applyBorder="1">
      <alignment vertical="center"/>
    </xf>
    <xf numFmtId="178" fontId="0" fillId="0" borderId="3" xfId="1" applyNumberFormat="1" applyFont="1" applyBorder="1">
      <alignment vertical="center"/>
    </xf>
    <xf numFmtId="0" fontId="0" fillId="0" borderId="31" xfId="0" applyBorder="1" applyAlignment="1">
      <alignment vertical="center" wrapText="1"/>
    </xf>
    <xf numFmtId="0" fontId="0" fillId="0" borderId="52" xfId="0" applyBorder="1">
      <alignment vertical="center"/>
    </xf>
    <xf numFmtId="0" fontId="0" fillId="0" borderId="19" xfId="0" applyBorder="1" applyAlignment="1">
      <alignment vertical="center" wrapText="1"/>
    </xf>
    <xf numFmtId="0" fontId="0" fillId="0" borderId="44" xfId="0" applyFill="1" applyBorder="1">
      <alignment vertical="center"/>
    </xf>
    <xf numFmtId="178" fontId="0" fillId="0" borderId="3" xfId="1" applyNumberFormat="1" applyFont="1" applyFill="1" applyBorder="1" applyAlignment="1">
      <alignment horizontal="right" vertical="center" wrapText="1"/>
    </xf>
    <xf numFmtId="0" fontId="0" fillId="0" borderId="40" xfId="0" applyFill="1" applyBorder="1">
      <alignment vertical="center"/>
    </xf>
    <xf numFmtId="178" fontId="0" fillId="0" borderId="16" xfId="1" applyNumberFormat="1" applyFont="1" applyBorder="1">
      <alignment vertical="center"/>
    </xf>
    <xf numFmtId="0" fontId="0" fillId="0" borderId="0" xfId="0" applyFill="1" applyAlignment="1">
      <alignment horizontal="left" vertical="top"/>
    </xf>
    <xf numFmtId="0" fontId="0" fillId="0" borderId="31" xfId="0" applyFill="1" applyBorder="1" applyAlignment="1">
      <alignment horizontal="center" vertical="center" wrapText="1"/>
    </xf>
    <xf numFmtId="0" fontId="0" fillId="0" borderId="33" xfId="0" applyFill="1" applyBorder="1" applyAlignment="1">
      <alignment horizontal="center" vertical="center" wrapText="1"/>
    </xf>
    <xf numFmtId="0" fontId="0" fillId="0" borderId="34" xfId="0" applyFill="1" applyBorder="1" applyAlignment="1">
      <alignment horizontal="center" vertical="center" wrapText="1"/>
    </xf>
    <xf numFmtId="0" fontId="0" fillId="0" borderId="41" xfId="0" applyFill="1" applyBorder="1" applyAlignment="1">
      <alignment horizontal="center" vertical="center" wrapText="1"/>
    </xf>
    <xf numFmtId="0" fontId="0" fillId="0" borderId="25" xfId="0" applyFill="1" applyBorder="1" applyAlignment="1">
      <alignment horizontal="center" vertical="center" wrapText="1"/>
    </xf>
    <xf numFmtId="0" fontId="0" fillId="0" borderId="46" xfId="0" applyBorder="1" applyAlignment="1">
      <alignment horizontal="center" vertical="center"/>
    </xf>
    <xf numFmtId="0" fontId="0" fillId="0" borderId="17" xfId="0"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0" fillId="0" borderId="49" xfId="0" applyBorder="1" applyAlignment="1">
      <alignment horizontal="center" vertical="center"/>
    </xf>
    <xf numFmtId="0" fontId="0" fillId="0" borderId="50" xfId="0" applyBorder="1" applyAlignment="1">
      <alignment horizontal="center" vertical="center"/>
    </xf>
    <xf numFmtId="0" fontId="0" fillId="0" borderId="46" xfId="0" applyBorder="1" applyAlignment="1">
      <alignment horizontal="center" vertical="center" wrapText="1"/>
    </xf>
    <xf numFmtId="0" fontId="0" fillId="0" borderId="14" xfId="0" applyBorder="1" applyAlignment="1">
      <alignment horizontal="center" vertical="center" wrapText="1"/>
    </xf>
    <xf numFmtId="0" fontId="0" fillId="0" borderId="51" xfId="0" applyBorder="1" applyAlignment="1">
      <alignment horizontal="left" vertical="center"/>
    </xf>
    <xf numFmtId="0" fontId="0" fillId="0" borderId="15" xfId="0" applyBorder="1" applyAlignment="1">
      <alignment horizontal="left" vertical="center"/>
    </xf>
    <xf numFmtId="0" fontId="0" fillId="0" borderId="30" xfId="0" applyBorder="1" applyAlignment="1">
      <alignment horizontal="left" vertical="center"/>
    </xf>
    <xf numFmtId="0" fontId="0" fillId="0" borderId="40" xfId="0" applyBorder="1" applyAlignment="1">
      <alignment horizontal="center" vertical="center" wrapText="1"/>
    </xf>
    <xf numFmtId="0" fontId="0" fillId="0" borderId="61" xfId="0" applyFill="1" applyBorder="1" applyAlignment="1">
      <alignment horizontal="left" vertical="center" wrapText="1"/>
    </xf>
    <xf numFmtId="0" fontId="0" fillId="0" borderId="61" xfId="0" applyFill="1" applyBorder="1" applyAlignment="1">
      <alignment horizontal="left" vertical="center"/>
    </xf>
    <xf numFmtId="0" fontId="0" fillId="0" borderId="38" xfId="0" applyBorder="1" applyAlignment="1">
      <alignment horizontal="center" vertical="center" wrapText="1"/>
    </xf>
    <xf numFmtId="0" fontId="0" fillId="0" borderId="39" xfId="0" applyBorder="1" applyAlignment="1">
      <alignment horizontal="center" vertical="center"/>
    </xf>
    <xf numFmtId="0" fontId="0" fillId="0" borderId="31" xfId="0" applyBorder="1" applyAlignment="1">
      <alignment horizontal="center" vertical="center" wrapText="1"/>
    </xf>
    <xf numFmtId="0" fontId="0" fillId="0" borderId="32" xfId="0" applyBorder="1" applyAlignment="1">
      <alignment horizontal="center" vertical="center" wrapText="1"/>
    </xf>
    <xf numFmtId="0" fontId="0" fillId="0" borderId="31" xfId="0" applyFill="1" applyBorder="1" applyAlignment="1">
      <alignment horizontal="center" vertical="center"/>
    </xf>
    <xf numFmtId="0" fontId="0" fillId="0" borderId="19" xfId="0" applyFill="1" applyBorder="1" applyAlignment="1">
      <alignment horizontal="center" vertical="center"/>
    </xf>
    <xf numFmtId="0" fontId="0" fillId="0" borderId="33" xfId="0" applyBorder="1" applyAlignment="1">
      <alignment horizontal="center" vertical="center"/>
    </xf>
    <xf numFmtId="0" fontId="0" fillId="0" borderId="16" xfId="0" applyBorder="1" applyAlignment="1">
      <alignment horizontal="center" vertical="center"/>
    </xf>
    <xf numFmtId="0" fontId="0" fillId="0" borderId="34" xfId="0" applyBorder="1" applyAlignment="1">
      <alignment horizontal="center" vertical="center"/>
    </xf>
    <xf numFmtId="0" fontId="0" fillId="0" borderId="35" xfId="0" applyBorder="1" applyAlignment="1">
      <alignment horizontal="center" vertical="center"/>
    </xf>
    <xf numFmtId="0" fontId="0" fillId="0" borderId="36" xfId="0" applyBorder="1" applyAlignment="1">
      <alignment horizontal="center" vertical="center"/>
    </xf>
    <xf numFmtId="0" fontId="0" fillId="0" borderId="37" xfId="0" applyBorder="1" applyAlignment="1">
      <alignment horizontal="center" vertical="center"/>
    </xf>
    <xf numFmtId="178" fontId="1" fillId="0" borderId="62" xfId="1" applyNumberFormat="1" applyFont="1" applyFill="1" applyBorder="1" applyAlignment="1">
      <alignment horizontal="right" vertical="top" wrapText="1"/>
    </xf>
    <xf numFmtId="176" fontId="1" fillId="0" borderId="62" xfId="1" applyNumberFormat="1" applyFont="1" applyFill="1" applyBorder="1" applyAlignment="1">
      <alignment horizontal="right" vertical="top" wrapText="1"/>
    </xf>
    <xf numFmtId="178" fontId="1" fillId="3" borderId="12" xfId="1" applyNumberFormat="1" applyFont="1" applyFill="1" applyBorder="1" applyAlignment="1">
      <alignment horizontal="center" vertical="top" wrapText="1"/>
    </xf>
    <xf numFmtId="178" fontId="1" fillId="3" borderId="14" xfId="1" applyNumberFormat="1" applyFont="1" applyFill="1" applyBorder="1" applyAlignment="1">
      <alignment horizontal="center" vertical="top" wrapText="1"/>
    </xf>
    <xf numFmtId="178" fontId="1" fillId="0" borderId="13" xfId="1" applyNumberFormat="1" applyFont="1" applyFill="1" applyBorder="1" applyAlignment="1">
      <alignment horizontal="right" vertical="top" wrapText="1"/>
    </xf>
    <xf numFmtId="178" fontId="1" fillId="0" borderId="15" xfId="1" applyNumberFormat="1" applyFont="1" applyFill="1" applyBorder="1" applyAlignment="1">
      <alignment horizontal="right" vertical="top" wrapText="1"/>
    </xf>
    <xf numFmtId="178" fontId="1" fillId="3" borderId="40" xfId="1" applyNumberFormat="1" applyFont="1" applyFill="1" applyBorder="1" applyAlignment="1">
      <alignment horizontal="center" vertical="top" wrapText="1"/>
    </xf>
    <xf numFmtId="0" fontId="0" fillId="3" borderId="4" xfId="0" applyFill="1" applyBorder="1" applyAlignment="1">
      <alignment horizontal="left" vertical="top" wrapText="1"/>
    </xf>
    <xf numFmtId="0" fontId="0" fillId="3" borderId="2" xfId="0" applyFill="1" applyBorder="1" applyAlignment="1">
      <alignment horizontal="left" vertical="top" wrapText="1"/>
    </xf>
    <xf numFmtId="176" fontId="1" fillId="0" borderId="13" xfId="1" applyNumberFormat="1" applyFont="1" applyFill="1" applyBorder="1" applyAlignment="1">
      <alignment horizontal="right" vertical="top" wrapText="1"/>
    </xf>
    <xf numFmtId="176" fontId="1" fillId="0" borderId="30" xfId="1" applyNumberFormat="1" applyFont="1" applyFill="1" applyBorder="1" applyAlignment="1">
      <alignment horizontal="right" vertical="top" wrapText="1"/>
    </xf>
    <xf numFmtId="176" fontId="1" fillId="0" borderId="15" xfId="1" applyNumberFormat="1" applyFont="1" applyFill="1" applyBorder="1" applyAlignment="1">
      <alignment horizontal="right" vertical="top" wrapText="1"/>
    </xf>
    <xf numFmtId="178" fontId="0" fillId="0" borderId="13" xfId="1" applyNumberFormat="1" applyFont="1" applyFill="1" applyBorder="1" applyAlignment="1">
      <alignment horizontal="left" vertical="top" wrapText="1"/>
    </xf>
    <xf numFmtId="178" fontId="1" fillId="0" borderId="15" xfId="1" applyNumberFormat="1" applyFont="1" applyFill="1" applyBorder="1" applyAlignment="1">
      <alignment horizontal="left" vertical="top" wrapText="1"/>
    </xf>
    <xf numFmtId="178" fontId="0" fillId="0" borderId="62" xfId="1" applyNumberFormat="1" applyFont="1" applyFill="1" applyBorder="1" applyAlignment="1">
      <alignment horizontal="left" vertical="top" wrapText="1"/>
    </xf>
    <xf numFmtId="178" fontId="1" fillId="0" borderId="62" xfId="1" applyNumberFormat="1" applyFont="1" applyFill="1" applyBorder="1" applyAlignment="1">
      <alignment horizontal="left" vertical="top" wrapText="1"/>
    </xf>
    <xf numFmtId="178" fontId="0" fillId="2" borderId="24" xfId="0" applyNumberFormat="1" applyFill="1" applyBorder="1" applyAlignment="1">
      <alignment horizontal="center" vertical="top" wrapText="1"/>
    </xf>
    <xf numFmtId="0" fontId="0" fillId="0" borderId="60" xfId="0" applyFill="1" applyBorder="1" applyAlignment="1">
      <alignment horizontal="left" vertical="top" wrapText="1"/>
    </xf>
    <xf numFmtId="0" fontId="0" fillId="0" borderId="61" xfId="0" applyFill="1" applyBorder="1" applyAlignment="1">
      <alignment horizontal="left" vertical="top" wrapText="1"/>
    </xf>
    <xf numFmtId="178" fontId="1" fillId="3" borderId="13" xfId="1" applyNumberFormat="1" applyFont="1" applyFill="1" applyBorder="1" applyAlignment="1">
      <alignment horizontal="center" vertical="top" wrapText="1"/>
    </xf>
    <xf numFmtId="178" fontId="1" fillId="3" borderId="30" xfId="1" applyNumberFormat="1" applyFont="1" applyFill="1" applyBorder="1" applyAlignment="1">
      <alignment horizontal="center" vertical="top" wrapText="1"/>
    </xf>
    <xf numFmtId="178" fontId="1" fillId="3" borderId="15" xfId="1" applyNumberFormat="1" applyFont="1" applyFill="1" applyBorder="1" applyAlignment="1">
      <alignment horizontal="center" vertical="top" wrapText="1"/>
    </xf>
    <xf numFmtId="176" fontId="1" fillId="0" borderId="24" xfId="1" applyNumberFormat="1" applyFont="1" applyFill="1" applyBorder="1" applyAlignment="1">
      <alignment horizontal="right" vertical="top" wrapText="1"/>
    </xf>
    <xf numFmtId="176" fontId="1" fillId="3" borderId="13" xfId="1" applyNumberFormat="1" applyFont="1" applyFill="1" applyBorder="1" applyAlignment="1">
      <alignment horizontal="right" vertical="top" wrapText="1"/>
    </xf>
    <xf numFmtId="176" fontId="1" fillId="3" borderId="15" xfId="1" applyNumberFormat="1" applyFont="1" applyFill="1" applyBorder="1" applyAlignment="1">
      <alignment horizontal="right" vertical="top" wrapText="1"/>
    </xf>
    <xf numFmtId="178" fontId="0" fillId="2" borderId="64" xfId="0" applyNumberFormat="1" applyFill="1" applyBorder="1" applyAlignment="1">
      <alignment horizontal="center" vertical="top" wrapText="1"/>
    </xf>
    <xf numFmtId="178" fontId="0" fillId="2" borderId="23" xfId="0" applyNumberFormat="1" applyFill="1" applyBorder="1" applyAlignment="1">
      <alignment horizontal="center" vertical="top" wrapText="1"/>
    </xf>
    <xf numFmtId="0" fontId="0" fillId="0" borderId="58" xfId="0" applyFill="1" applyBorder="1" applyAlignment="1">
      <alignment horizontal="left" vertical="top" wrapText="1"/>
    </xf>
    <xf numFmtId="0" fontId="0" fillId="0" borderId="59" xfId="0" applyFill="1" applyBorder="1" applyAlignment="1">
      <alignment horizontal="left" vertical="top" wrapText="1"/>
    </xf>
    <xf numFmtId="178" fontId="0" fillId="3" borderId="4" xfId="1" applyNumberFormat="1" applyFont="1" applyFill="1" applyBorder="1" applyAlignment="1">
      <alignment horizontal="left" vertical="top" wrapText="1"/>
    </xf>
    <xf numFmtId="178" fontId="1" fillId="3" borderId="3" xfId="1" applyNumberFormat="1" applyFont="1" applyFill="1" applyBorder="1" applyAlignment="1">
      <alignment horizontal="left" vertical="top" wrapText="1"/>
    </xf>
    <xf numFmtId="178" fontId="1" fillId="3" borderId="2" xfId="1" applyNumberFormat="1" applyFont="1" applyFill="1" applyBorder="1" applyAlignment="1">
      <alignment horizontal="left" vertical="top" wrapText="1"/>
    </xf>
    <xf numFmtId="178" fontId="1" fillId="3" borderId="4" xfId="1" applyNumberFormat="1" applyFont="1" applyFill="1" applyBorder="1" applyAlignment="1">
      <alignment horizontal="left" vertical="top" wrapText="1"/>
    </xf>
    <xf numFmtId="178" fontId="1" fillId="3" borderId="12" xfId="1" applyNumberFormat="1" applyFont="1" applyFill="1" applyBorder="1" applyAlignment="1">
      <alignment horizontal="left" vertical="top" wrapText="1"/>
    </xf>
    <xf numFmtId="178" fontId="1" fillId="3" borderId="14" xfId="1" applyNumberFormat="1" applyFont="1" applyFill="1" applyBorder="1" applyAlignment="1">
      <alignment horizontal="left" vertical="top" wrapText="1"/>
    </xf>
    <xf numFmtId="0" fontId="0" fillId="0" borderId="4" xfId="0" applyFill="1" applyBorder="1" applyAlignment="1">
      <alignment horizontal="left" vertical="top" wrapText="1"/>
    </xf>
    <xf numFmtId="0" fontId="0" fillId="0" borderId="3" xfId="0" applyFill="1" applyBorder="1" applyAlignment="1">
      <alignment horizontal="left" vertical="top" wrapText="1"/>
    </xf>
    <xf numFmtId="0" fontId="0" fillId="0" borderId="2" xfId="0" applyFill="1" applyBorder="1" applyAlignment="1">
      <alignment horizontal="left" vertical="top" wrapText="1"/>
    </xf>
    <xf numFmtId="0" fontId="0" fillId="0" borderId="0" xfId="0" applyFill="1" applyBorder="1" applyAlignment="1">
      <alignment horizontal="left" vertical="center" wrapText="1"/>
    </xf>
    <xf numFmtId="0" fontId="0" fillId="0" borderId="42" xfId="0" applyFill="1" applyBorder="1" applyAlignment="1">
      <alignment horizontal="center" vertical="center"/>
    </xf>
    <xf numFmtId="0" fontId="0" fillId="0" borderId="43" xfId="0" applyFill="1" applyBorder="1" applyAlignment="1">
      <alignment horizontal="center" vertical="center"/>
    </xf>
    <xf numFmtId="0" fontId="0" fillId="0" borderId="33" xfId="0" applyFill="1" applyBorder="1" applyAlignment="1">
      <alignment horizontal="center" vertical="center"/>
    </xf>
    <xf numFmtId="0" fontId="0" fillId="0" borderId="16" xfId="0" applyFill="1" applyBorder="1" applyAlignment="1">
      <alignment horizontal="center" vertical="center"/>
    </xf>
    <xf numFmtId="0" fontId="0" fillId="0" borderId="16" xfId="0" applyFill="1" applyBorder="1" applyAlignment="1">
      <alignment horizontal="center" vertical="center" wrapText="1"/>
    </xf>
    <xf numFmtId="0" fontId="0" fillId="0" borderId="32" xfId="0" applyFill="1" applyBorder="1" applyAlignment="1">
      <alignment horizontal="center" vertical="center" wrapText="1"/>
    </xf>
    <xf numFmtId="0" fontId="0" fillId="0" borderId="20" xfId="0" applyFill="1" applyBorder="1" applyAlignment="1">
      <alignment horizontal="center" vertical="center"/>
    </xf>
  </cellXfs>
  <cellStyles count="2">
    <cellStyle name="一般" xfId="0" builtinId="0"/>
    <cellStyle name="千分位"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7"/>
  <sheetViews>
    <sheetView view="pageBreakPreview" zoomScale="70" zoomScaleNormal="80" zoomScaleSheetLayoutView="70" workbookViewId="0">
      <selection activeCell="H27" sqref="H27"/>
    </sheetView>
  </sheetViews>
  <sheetFormatPr defaultRowHeight="16.2"/>
  <cols>
    <col min="1" max="1" width="6.44140625" style="59" customWidth="1"/>
    <col min="2" max="2" width="11.88671875" customWidth="1"/>
    <col min="3" max="3" width="14" bestFit="1" customWidth="1"/>
    <col min="4" max="4" width="24.88671875" customWidth="1"/>
    <col min="5" max="5" width="23.109375" bestFit="1" customWidth="1"/>
    <col min="6" max="6" width="21.44140625" style="109" customWidth="1"/>
    <col min="7" max="7" width="21.88671875" bestFit="1" customWidth="1"/>
    <col min="8" max="8" width="37.77734375" customWidth="1"/>
    <col min="9" max="9" width="18" bestFit="1" customWidth="1"/>
  </cols>
  <sheetData>
    <row r="1" spans="1:9" ht="25.8" customHeight="1" thickBot="1">
      <c r="A1" s="258" t="s">
        <v>1228</v>
      </c>
    </row>
    <row r="2" spans="1:9">
      <c r="A2" s="330" t="s">
        <v>2</v>
      </c>
      <c r="B2" s="332" t="s">
        <v>1002</v>
      </c>
      <c r="C2" s="334" t="s">
        <v>1201</v>
      </c>
      <c r="D2" s="335"/>
      <c r="E2" s="325" t="s">
        <v>1019</v>
      </c>
      <c r="F2" s="326"/>
      <c r="G2" s="327"/>
      <c r="H2" s="327"/>
      <c r="I2" s="328" t="s">
        <v>1227</v>
      </c>
    </row>
    <row r="3" spans="1:9" ht="16.8" thickBot="1">
      <c r="A3" s="331"/>
      <c r="B3" s="333"/>
      <c r="C3" s="115" t="s">
        <v>1013</v>
      </c>
      <c r="D3" s="119" t="s">
        <v>1003</v>
      </c>
      <c r="E3" s="121" t="s">
        <v>1006</v>
      </c>
      <c r="F3" s="122" t="s">
        <v>1005</v>
      </c>
      <c r="G3" s="125" t="s">
        <v>312</v>
      </c>
      <c r="H3" s="125" t="s">
        <v>1020</v>
      </c>
      <c r="I3" s="329"/>
    </row>
    <row r="4" spans="1:9" ht="90" customHeight="1" thickBot="1">
      <c r="A4" s="261" t="s">
        <v>1183</v>
      </c>
      <c r="B4" s="302" t="s">
        <v>1004</v>
      </c>
      <c r="C4" s="303">
        <f>詐欺!S191+'未經許可販售(弘融及安禾）'!H8-SUM(C5:C32)+C7+C16+C15+C25</f>
        <v>61808049</v>
      </c>
      <c r="D4" s="304" t="s">
        <v>1233</v>
      </c>
      <c r="E4" s="305"/>
      <c r="F4" s="306" t="s">
        <v>1012</v>
      </c>
      <c r="G4" s="307" t="s">
        <v>1011</v>
      </c>
      <c r="H4" s="307"/>
      <c r="I4" s="308">
        <f>C4-170000-100000</f>
        <v>61538049</v>
      </c>
    </row>
    <row r="5" spans="1:9" ht="37.200000000000003" customHeight="1" thickBot="1">
      <c r="A5" s="309" t="s">
        <v>1184</v>
      </c>
      <c r="B5" s="310" t="s">
        <v>3</v>
      </c>
      <c r="C5" s="311">
        <v>2000000</v>
      </c>
      <c r="D5" s="123" t="s">
        <v>1148</v>
      </c>
      <c r="E5" s="312" t="s">
        <v>1010</v>
      </c>
      <c r="F5" s="313" t="s">
        <v>1205</v>
      </c>
      <c r="G5" s="112" t="s">
        <v>1008</v>
      </c>
      <c r="H5" s="112"/>
      <c r="I5" s="285">
        <f>C5</f>
        <v>2000000</v>
      </c>
    </row>
    <row r="6" spans="1:9" ht="131.4" customHeight="1">
      <c r="A6" s="336" t="s">
        <v>1185</v>
      </c>
      <c r="B6" s="338" t="s">
        <v>1022</v>
      </c>
      <c r="C6" s="288">
        <v>1000000</v>
      </c>
      <c r="D6" s="289" t="s">
        <v>1194</v>
      </c>
      <c r="E6" s="290"/>
      <c r="F6" s="291"/>
      <c r="G6" s="292"/>
      <c r="H6" s="293" t="s">
        <v>1023</v>
      </c>
      <c r="I6" s="294">
        <f>C6</f>
        <v>1000000</v>
      </c>
    </row>
    <row r="7" spans="1:9" ht="64.8">
      <c r="A7" s="337"/>
      <c r="B7" s="339"/>
      <c r="C7" s="113">
        <v>494000</v>
      </c>
      <c r="D7" s="259" t="s">
        <v>1213</v>
      </c>
      <c r="E7" s="128"/>
      <c r="F7" s="260" t="s">
        <v>1203</v>
      </c>
      <c r="G7" s="20" t="s">
        <v>1015</v>
      </c>
      <c r="H7" s="82" t="s">
        <v>1210</v>
      </c>
      <c r="I7" s="129">
        <v>0</v>
      </c>
    </row>
    <row r="8" spans="1:9" ht="23.4" customHeight="1" thickBot="1">
      <c r="A8" s="295"/>
      <c r="B8" s="256" t="s">
        <v>1251</v>
      </c>
      <c r="C8" s="296"/>
      <c r="D8" s="297"/>
      <c r="E8" s="279"/>
      <c r="F8" s="298"/>
      <c r="G8" s="299"/>
      <c r="H8" s="300"/>
      <c r="I8" s="301">
        <f>I6+I7</f>
        <v>1000000</v>
      </c>
    </row>
    <row r="9" spans="1:9" ht="24.6" customHeight="1" thickBot="1">
      <c r="A9" s="261" t="s">
        <v>1168</v>
      </c>
      <c r="B9" s="314" t="s">
        <v>29</v>
      </c>
      <c r="C9" s="315">
        <v>100000</v>
      </c>
      <c r="D9" s="117" t="s">
        <v>1195</v>
      </c>
      <c r="E9" s="305"/>
      <c r="F9" s="316"/>
      <c r="G9" s="302"/>
      <c r="H9" s="302"/>
      <c r="I9" s="308">
        <f t="shared" ref="I9:I15" si="0">C9</f>
        <v>100000</v>
      </c>
    </row>
    <row r="10" spans="1:9" ht="24.6" customHeight="1" thickBot="1">
      <c r="A10" s="309" t="s">
        <v>1169</v>
      </c>
      <c r="B10" s="112" t="s">
        <v>7</v>
      </c>
      <c r="C10" s="311">
        <v>500000</v>
      </c>
      <c r="D10" s="123" t="s">
        <v>1196</v>
      </c>
      <c r="E10" s="111"/>
      <c r="F10" s="124"/>
      <c r="G10" s="112"/>
      <c r="H10" s="112"/>
      <c r="I10" s="285">
        <f t="shared" si="0"/>
        <v>500000</v>
      </c>
    </row>
    <row r="11" spans="1:9" ht="24.6" customHeight="1" thickBot="1">
      <c r="A11" s="261" t="s">
        <v>1170</v>
      </c>
      <c r="B11" s="302" t="s">
        <v>11</v>
      </c>
      <c r="C11" s="315">
        <v>200730</v>
      </c>
      <c r="D11" s="117" t="s">
        <v>1197</v>
      </c>
      <c r="E11" s="305"/>
      <c r="F11" s="316"/>
      <c r="G11" s="302"/>
      <c r="H11" s="302"/>
      <c r="I11" s="308">
        <f t="shared" si="0"/>
        <v>200730</v>
      </c>
    </row>
    <row r="12" spans="1:9" ht="24.6" customHeight="1" thickBot="1">
      <c r="A12" s="309" t="s">
        <v>1171</v>
      </c>
      <c r="B12" s="112" t="s">
        <v>4</v>
      </c>
      <c r="C12" s="311">
        <v>450000</v>
      </c>
      <c r="D12" s="123" t="s">
        <v>1198</v>
      </c>
      <c r="E12" s="111"/>
      <c r="F12" s="124"/>
      <c r="G12" s="112"/>
      <c r="H12" s="112"/>
      <c r="I12" s="285">
        <f t="shared" si="0"/>
        <v>450000</v>
      </c>
    </row>
    <row r="13" spans="1:9" ht="24.6" customHeight="1" thickBot="1">
      <c r="A13" s="261" t="s">
        <v>1172</v>
      </c>
      <c r="B13" s="302" t="s">
        <v>9</v>
      </c>
      <c r="C13" s="315">
        <v>174500</v>
      </c>
      <c r="D13" s="117" t="s">
        <v>1129</v>
      </c>
      <c r="E13" s="305"/>
      <c r="F13" s="316"/>
      <c r="G13" s="302"/>
      <c r="H13" s="302"/>
      <c r="I13" s="308">
        <f t="shared" si="0"/>
        <v>174500</v>
      </c>
    </row>
    <row r="14" spans="1:9" ht="81">
      <c r="A14" s="336" t="s">
        <v>1173</v>
      </c>
      <c r="B14" s="338" t="s">
        <v>8</v>
      </c>
      <c r="C14" s="288">
        <v>300000</v>
      </c>
      <c r="D14" s="289" t="s">
        <v>1130</v>
      </c>
      <c r="E14" s="317" t="s">
        <v>1206</v>
      </c>
      <c r="F14" s="291" t="s">
        <v>311</v>
      </c>
      <c r="G14" s="292" t="s">
        <v>1017</v>
      </c>
      <c r="H14" s="293" t="s">
        <v>1207</v>
      </c>
      <c r="I14" s="294">
        <f t="shared" si="0"/>
        <v>300000</v>
      </c>
    </row>
    <row r="15" spans="1:9" ht="24" customHeight="1">
      <c r="A15" s="341"/>
      <c r="B15" s="340"/>
      <c r="C15" s="113">
        <v>460000</v>
      </c>
      <c r="D15" s="120" t="s">
        <v>1199</v>
      </c>
      <c r="E15" s="64"/>
      <c r="F15" s="110"/>
      <c r="G15" s="81"/>
      <c r="H15" s="81"/>
      <c r="I15" s="129">
        <f t="shared" si="0"/>
        <v>460000</v>
      </c>
    </row>
    <row r="16" spans="1:9" ht="64.8">
      <c r="A16" s="337"/>
      <c r="B16" s="339"/>
      <c r="C16" s="113">
        <f>1000000-494000</f>
        <v>506000</v>
      </c>
      <c r="D16" s="120" t="s">
        <v>1202</v>
      </c>
      <c r="E16" s="64"/>
      <c r="F16" s="260" t="s">
        <v>1204</v>
      </c>
      <c r="G16" s="84" t="s">
        <v>1014</v>
      </c>
      <c r="H16" s="82" t="s">
        <v>1210</v>
      </c>
      <c r="I16" s="129">
        <v>0</v>
      </c>
    </row>
    <row r="17" spans="1:9" ht="16.8" thickBot="1">
      <c r="A17" s="295"/>
      <c r="B17" s="256" t="s">
        <v>1251</v>
      </c>
      <c r="C17" s="296"/>
      <c r="D17" s="318"/>
      <c r="E17" s="319"/>
      <c r="F17" s="298"/>
      <c r="G17" s="299"/>
      <c r="H17" s="300"/>
      <c r="I17" s="301">
        <f>I14+I15+I16</f>
        <v>760000</v>
      </c>
    </row>
    <row r="18" spans="1:9" ht="16.8" thickBot="1">
      <c r="A18" s="309" t="s">
        <v>1174</v>
      </c>
      <c r="B18" s="320" t="s">
        <v>30</v>
      </c>
      <c r="C18" s="311">
        <v>50000</v>
      </c>
      <c r="D18" s="123" t="s">
        <v>1131</v>
      </c>
      <c r="E18" s="111"/>
      <c r="F18" s="124"/>
      <c r="G18" s="112"/>
      <c r="H18" s="112"/>
      <c r="I18" s="285">
        <f t="shared" ref="I18:I25" si="1">C18</f>
        <v>50000</v>
      </c>
    </row>
    <row r="19" spans="1:9" ht="146.4" thickBot="1">
      <c r="A19" s="261" t="s">
        <v>1186</v>
      </c>
      <c r="B19" s="302" t="s">
        <v>1021</v>
      </c>
      <c r="C19" s="315">
        <v>200000</v>
      </c>
      <c r="D19" s="117" t="s">
        <v>1132</v>
      </c>
      <c r="E19" s="305"/>
      <c r="F19" s="321"/>
      <c r="G19" s="302"/>
      <c r="H19" s="307" t="s">
        <v>1209</v>
      </c>
      <c r="I19" s="308">
        <f t="shared" si="1"/>
        <v>200000</v>
      </c>
    </row>
    <row r="20" spans="1:9" ht="23.4" customHeight="1" thickBot="1">
      <c r="A20" s="309" t="s">
        <v>1187</v>
      </c>
      <c r="B20" s="112" t="s">
        <v>46</v>
      </c>
      <c r="C20" s="311">
        <v>1062024</v>
      </c>
      <c r="D20" s="123" t="s">
        <v>1133</v>
      </c>
      <c r="E20" s="111"/>
      <c r="F20" s="124"/>
      <c r="G20" s="112"/>
      <c r="H20" s="112"/>
      <c r="I20" s="285">
        <f t="shared" si="1"/>
        <v>1062024</v>
      </c>
    </row>
    <row r="21" spans="1:9" ht="65.400000000000006" thickBot="1">
      <c r="A21" s="261" t="s">
        <v>1175</v>
      </c>
      <c r="B21" s="302" t="s">
        <v>40</v>
      </c>
      <c r="C21" s="315">
        <v>53026</v>
      </c>
      <c r="D21" s="117" t="s">
        <v>1134</v>
      </c>
      <c r="E21" s="322" t="s">
        <v>1025</v>
      </c>
      <c r="F21" s="316" t="s">
        <v>1024</v>
      </c>
      <c r="G21" s="302" t="s">
        <v>1016</v>
      </c>
      <c r="H21" s="307" t="s">
        <v>1208</v>
      </c>
      <c r="I21" s="308">
        <f t="shared" si="1"/>
        <v>53026</v>
      </c>
    </row>
    <row r="22" spans="1:9" ht="24.6" customHeight="1" thickBot="1">
      <c r="A22" s="309" t="s">
        <v>1176</v>
      </c>
      <c r="B22" s="112" t="s">
        <v>19</v>
      </c>
      <c r="C22" s="311">
        <v>30000</v>
      </c>
      <c r="D22" s="123" t="s">
        <v>1135</v>
      </c>
      <c r="E22" s="111"/>
      <c r="F22" s="124"/>
      <c r="G22" s="112"/>
      <c r="H22" s="112"/>
      <c r="I22" s="285">
        <f t="shared" si="1"/>
        <v>30000</v>
      </c>
    </row>
    <row r="23" spans="1:9" ht="24.6" customHeight="1" thickBot="1">
      <c r="A23" s="261" t="s">
        <v>1177</v>
      </c>
      <c r="B23" s="302" t="s">
        <v>54</v>
      </c>
      <c r="C23" s="315">
        <v>1006360</v>
      </c>
      <c r="D23" s="117" t="s">
        <v>1136</v>
      </c>
      <c r="E23" s="305"/>
      <c r="F23" s="316"/>
      <c r="G23" s="302"/>
      <c r="H23" s="302"/>
      <c r="I23" s="308">
        <f t="shared" si="1"/>
        <v>1006360</v>
      </c>
    </row>
    <row r="24" spans="1:9" ht="25.2" customHeight="1">
      <c r="A24" s="336" t="s">
        <v>1178</v>
      </c>
      <c r="B24" s="338" t="s">
        <v>21</v>
      </c>
      <c r="C24" s="288">
        <v>136560</v>
      </c>
      <c r="D24" s="289" t="s">
        <v>1137</v>
      </c>
      <c r="E24" s="317" t="s">
        <v>1018</v>
      </c>
      <c r="F24" s="291"/>
      <c r="G24" s="292" t="s">
        <v>1008</v>
      </c>
      <c r="H24" s="292"/>
      <c r="I24" s="294">
        <f t="shared" si="1"/>
        <v>136560</v>
      </c>
    </row>
    <row r="25" spans="1:9" ht="21.6" customHeight="1">
      <c r="A25" s="337"/>
      <c r="B25" s="339"/>
      <c r="C25" s="113">
        <v>930000</v>
      </c>
      <c r="D25" s="120" t="s">
        <v>1200</v>
      </c>
      <c r="E25" s="64"/>
      <c r="F25" s="110"/>
      <c r="G25" s="81"/>
      <c r="H25" s="81"/>
      <c r="I25" s="129">
        <f t="shared" si="1"/>
        <v>930000</v>
      </c>
    </row>
    <row r="26" spans="1:9" ht="16.8" thickBot="1">
      <c r="A26" s="295"/>
      <c r="B26" s="256" t="s">
        <v>1251</v>
      </c>
      <c r="C26" s="296"/>
      <c r="D26" s="318"/>
      <c r="E26" s="319"/>
      <c r="F26" s="323"/>
      <c r="G26" s="83"/>
      <c r="H26" s="83"/>
      <c r="I26" s="301">
        <f>I24+I25</f>
        <v>1066560</v>
      </c>
    </row>
    <row r="27" spans="1:9" ht="22.8" customHeight="1" thickBot="1">
      <c r="A27" s="261" t="s">
        <v>1188</v>
      </c>
      <c r="B27" s="307" t="s">
        <v>748</v>
      </c>
      <c r="C27" s="315">
        <v>225000</v>
      </c>
      <c r="D27" s="117" t="s">
        <v>1138</v>
      </c>
      <c r="E27" s="305"/>
      <c r="F27" s="316"/>
      <c r="G27" s="302"/>
      <c r="H27" s="302"/>
      <c r="I27" s="308">
        <f t="shared" ref="I27:I32" si="2">C27</f>
        <v>225000</v>
      </c>
    </row>
    <row r="28" spans="1:9" ht="22.8" customHeight="1" thickBot="1">
      <c r="A28" s="309" t="s">
        <v>1189</v>
      </c>
      <c r="B28" s="112" t="s">
        <v>10</v>
      </c>
      <c r="C28" s="311">
        <v>160000</v>
      </c>
      <c r="D28" s="123" t="s">
        <v>1139</v>
      </c>
      <c r="E28" s="111"/>
      <c r="F28" s="124"/>
      <c r="G28" s="112"/>
      <c r="H28" s="112"/>
      <c r="I28" s="285">
        <f t="shared" si="2"/>
        <v>160000</v>
      </c>
    </row>
    <row r="29" spans="1:9" ht="22.8" customHeight="1" thickBot="1">
      <c r="A29" s="261" t="s">
        <v>1190</v>
      </c>
      <c r="B29" s="302" t="s">
        <v>55</v>
      </c>
      <c r="C29" s="315">
        <v>251584</v>
      </c>
      <c r="D29" s="117" t="s">
        <v>1140</v>
      </c>
      <c r="E29" s="305"/>
      <c r="F29" s="316"/>
      <c r="G29" s="302"/>
      <c r="H29" s="302"/>
      <c r="I29" s="308">
        <f t="shared" si="2"/>
        <v>251584</v>
      </c>
    </row>
    <row r="30" spans="1:9" ht="36.6" customHeight="1" thickBot="1">
      <c r="A30" s="309" t="s">
        <v>1191</v>
      </c>
      <c r="B30" s="112" t="s">
        <v>747</v>
      </c>
      <c r="C30" s="311">
        <v>2000</v>
      </c>
      <c r="D30" s="123" t="s">
        <v>1141</v>
      </c>
      <c r="E30" s="111" t="s">
        <v>1007</v>
      </c>
      <c r="F30" s="313" t="s">
        <v>1205</v>
      </c>
      <c r="G30" s="112" t="s">
        <v>1009</v>
      </c>
      <c r="H30" s="112"/>
      <c r="I30" s="285">
        <f>C30</f>
        <v>2000</v>
      </c>
    </row>
    <row r="31" spans="1:9" ht="22.8" customHeight="1" thickBot="1">
      <c r="A31" s="261" t="s">
        <v>1192</v>
      </c>
      <c r="B31" s="302" t="s">
        <v>746</v>
      </c>
      <c r="C31" s="315">
        <v>15000</v>
      </c>
      <c r="D31" s="117" t="s">
        <v>1142</v>
      </c>
      <c r="E31" s="305"/>
      <c r="F31" s="316"/>
      <c r="G31" s="302"/>
      <c r="H31" s="302"/>
      <c r="I31" s="308">
        <f t="shared" si="2"/>
        <v>15000</v>
      </c>
    </row>
    <row r="32" spans="1:9" ht="25.8" customHeight="1" thickBot="1">
      <c r="A32" s="309" t="s">
        <v>1193</v>
      </c>
      <c r="B32" s="320" t="s">
        <v>889</v>
      </c>
      <c r="C32" s="311">
        <v>0</v>
      </c>
      <c r="D32" s="123" t="s">
        <v>1149</v>
      </c>
      <c r="E32" s="111"/>
      <c r="F32" s="124"/>
      <c r="G32" s="112"/>
      <c r="H32" s="112"/>
      <c r="I32" s="285">
        <f t="shared" si="2"/>
        <v>0</v>
      </c>
    </row>
    <row r="33" spans="1:9" ht="16.8" thickBot="1">
      <c r="A33" s="141" t="s">
        <v>210</v>
      </c>
      <c r="B33" s="112"/>
      <c r="C33" s="114">
        <f>SUM(C4:C32)</f>
        <v>72114833</v>
      </c>
      <c r="D33" s="123"/>
      <c r="E33" s="111"/>
      <c r="F33" s="124"/>
      <c r="G33" s="112"/>
      <c r="H33" s="112"/>
      <c r="I33" s="285">
        <f>SUM(I4:I32)-I8-I17-I26</f>
        <v>70844833</v>
      </c>
    </row>
    <row r="34" spans="1:9">
      <c r="A34" s="192"/>
      <c r="B34" s="117"/>
      <c r="C34" s="140"/>
      <c r="D34" s="117"/>
      <c r="E34" s="117"/>
      <c r="F34" s="118"/>
      <c r="G34" s="117"/>
      <c r="H34" s="117"/>
      <c r="I34" s="140"/>
    </row>
    <row r="35" spans="1:9">
      <c r="A35" s="192"/>
      <c r="B35" s="117"/>
      <c r="C35" s="140"/>
      <c r="D35" s="117"/>
      <c r="E35" s="117"/>
      <c r="F35" s="118"/>
      <c r="G35" s="117"/>
      <c r="H35" s="117"/>
      <c r="I35" s="140"/>
    </row>
    <row r="36" spans="1:9">
      <c r="A36" s="192"/>
      <c r="B36" s="117"/>
      <c r="C36" s="140"/>
      <c r="D36" s="117"/>
      <c r="E36" s="117"/>
      <c r="F36" s="118"/>
      <c r="G36" s="117"/>
      <c r="H36" s="117"/>
      <c r="I36" s="140"/>
    </row>
    <row r="37" spans="1:9">
      <c r="A37" s="257"/>
      <c r="B37" s="117"/>
      <c r="C37" s="118"/>
      <c r="D37" s="117"/>
    </row>
    <row r="39" spans="1:9">
      <c r="B39" s="116"/>
    </row>
    <row r="40" spans="1:9">
      <c r="B40" s="116"/>
    </row>
    <row r="41" spans="1:9">
      <c r="B41" s="116"/>
    </row>
    <row r="42" spans="1:9">
      <c r="B42" s="116"/>
    </row>
    <row r="43" spans="1:9">
      <c r="B43" s="116"/>
    </row>
    <row r="45" spans="1:9">
      <c r="B45" s="116"/>
    </row>
    <row r="46" spans="1:9">
      <c r="B46" s="116"/>
    </row>
    <row r="47" spans="1:9">
      <c r="B47" s="116"/>
    </row>
    <row r="48" spans="1:9">
      <c r="B48" s="116"/>
    </row>
    <row r="49" spans="2:2">
      <c r="B49" s="116"/>
    </row>
    <row r="50" spans="2:2">
      <c r="B50" s="116"/>
    </row>
    <row r="51" spans="2:2">
      <c r="B51" s="116"/>
    </row>
    <row r="52" spans="2:2">
      <c r="B52" s="116"/>
    </row>
    <row r="54" spans="2:2">
      <c r="B54" s="116"/>
    </row>
    <row r="55" spans="2:2">
      <c r="B55" s="116"/>
    </row>
    <row r="56" spans="2:2">
      <c r="B56" s="116"/>
    </row>
    <row r="57" spans="2:2">
      <c r="B57" s="116"/>
    </row>
    <row r="58" spans="2:2">
      <c r="B58" s="116"/>
    </row>
    <row r="59" spans="2:2">
      <c r="B59" s="116"/>
    </row>
    <row r="60" spans="2:2">
      <c r="B60" s="116"/>
    </row>
    <row r="62" spans="2:2">
      <c r="B62" s="116"/>
    </row>
    <row r="63" spans="2:2">
      <c r="B63" s="116"/>
    </row>
    <row r="64" spans="2:2">
      <c r="B64" s="116"/>
    </row>
    <row r="65" spans="2:2">
      <c r="B65" s="116"/>
    </row>
    <row r="66" spans="2:2">
      <c r="B66" s="116"/>
    </row>
    <row r="67" spans="2:2">
      <c r="B67" s="116"/>
    </row>
  </sheetData>
  <mergeCells count="11">
    <mergeCell ref="A6:A7"/>
    <mergeCell ref="B6:B7"/>
    <mergeCell ref="B24:B25"/>
    <mergeCell ref="A24:A25"/>
    <mergeCell ref="B14:B16"/>
    <mergeCell ref="A14:A16"/>
    <mergeCell ref="E2:H2"/>
    <mergeCell ref="I2:I3"/>
    <mergeCell ref="A2:A3"/>
    <mergeCell ref="B2:B3"/>
    <mergeCell ref="C2:D2"/>
  </mergeCells>
  <phoneticPr fontId="2" type="noConversion"/>
  <pageMargins left="0.47" right="0.19" top="0.55118110236220474" bottom="0.55000000000000004" header="0.31496062992125984" footer="0.31496062992125984"/>
  <pageSetup paperSize="9" scale="66" fitToHeight="2" orientation="landscape" r:id="rId1"/>
  <headerFooter>
    <oddFooter>&amp;C&amp;P</oddFooter>
  </headerFooter>
  <rowBreaks count="1" manualBreakCount="1">
    <brk id="18"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5"/>
  <sheetViews>
    <sheetView zoomScale="80" zoomScaleNormal="80" workbookViewId="0">
      <selection activeCell="F12" sqref="F12"/>
    </sheetView>
  </sheetViews>
  <sheetFormatPr defaultRowHeight="16.2"/>
  <cols>
    <col min="1" max="1" width="5.44140625" style="203" customWidth="1"/>
    <col min="2" max="2" width="9.6640625" customWidth="1"/>
    <col min="3" max="3" width="12.88671875" bestFit="1" customWidth="1"/>
    <col min="4" max="4" width="27.77734375" style="87" customWidth="1"/>
    <col min="5" max="5" width="22.77734375" bestFit="1" customWidth="1"/>
    <col min="6" max="6" width="28.77734375" bestFit="1" customWidth="1"/>
    <col min="7" max="7" width="38.44140625" bestFit="1" customWidth="1"/>
  </cols>
  <sheetData>
    <row r="1" spans="1:7" ht="19.2" customHeight="1" thickBot="1">
      <c r="A1" s="342" t="s">
        <v>1261</v>
      </c>
      <c r="B1" s="343"/>
      <c r="C1" s="343"/>
      <c r="D1" s="343"/>
      <c r="E1" s="343"/>
      <c r="F1" s="343"/>
      <c r="G1" s="343"/>
    </row>
    <row r="2" spans="1:7" s="59" customFormat="1">
      <c r="A2" s="348" t="s">
        <v>2</v>
      </c>
      <c r="B2" s="350" t="s">
        <v>845</v>
      </c>
      <c r="C2" s="352" t="s">
        <v>846</v>
      </c>
      <c r="D2" s="346" t="s">
        <v>760</v>
      </c>
      <c r="E2" s="347"/>
      <c r="F2" s="354" t="s">
        <v>761</v>
      </c>
      <c r="G2" s="344" t="s">
        <v>963</v>
      </c>
    </row>
    <row r="3" spans="1:7" s="59" customFormat="1" ht="16.8" thickBot="1">
      <c r="A3" s="349"/>
      <c r="B3" s="351"/>
      <c r="C3" s="353"/>
      <c r="D3" s="88" t="s">
        <v>1165</v>
      </c>
      <c r="E3" s="61" t="s">
        <v>759</v>
      </c>
      <c r="F3" s="355"/>
      <c r="G3" s="345"/>
    </row>
    <row r="4" spans="1:7" s="59" customFormat="1" ht="32.4">
      <c r="A4" s="251">
        <v>1</v>
      </c>
      <c r="B4" s="206" t="s">
        <v>1143</v>
      </c>
      <c r="C4" s="207" t="s">
        <v>1144</v>
      </c>
      <c r="D4" s="254" t="s">
        <v>1145</v>
      </c>
      <c r="E4" s="208" t="s">
        <v>1146</v>
      </c>
      <c r="F4" s="209"/>
      <c r="G4" s="210" t="s">
        <v>1147</v>
      </c>
    </row>
    <row r="5" spans="1:7" ht="64.8">
      <c r="A5" s="204">
        <v>2</v>
      </c>
      <c r="B5" s="84" t="s">
        <v>36</v>
      </c>
      <c r="C5" s="60" t="s">
        <v>849</v>
      </c>
      <c r="D5" s="62" t="s">
        <v>1234</v>
      </c>
      <c r="E5" s="162" t="s">
        <v>1166</v>
      </c>
      <c r="F5" s="71" t="s">
        <v>920</v>
      </c>
      <c r="G5" s="202" t="s">
        <v>887</v>
      </c>
    </row>
    <row r="6" spans="1:7" ht="208.8" customHeight="1">
      <c r="A6" s="205">
        <v>3</v>
      </c>
      <c r="B6" s="21" t="s">
        <v>5</v>
      </c>
      <c r="C6" s="60" t="s">
        <v>847</v>
      </c>
      <c r="D6" s="90" t="s">
        <v>1247</v>
      </c>
      <c r="E6" s="56" t="s">
        <v>842</v>
      </c>
      <c r="F6" s="70" t="s">
        <v>928</v>
      </c>
      <c r="G6" s="67" t="s">
        <v>843</v>
      </c>
    </row>
    <row r="7" spans="1:7" ht="48.6">
      <c r="A7" s="204">
        <v>4</v>
      </c>
      <c r="B7" s="21" t="s">
        <v>1216</v>
      </c>
      <c r="C7" s="82" t="s">
        <v>1215</v>
      </c>
      <c r="D7" s="90" t="s">
        <v>640</v>
      </c>
      <c r="E7" s="56" t="s">
        <v>640</v>
      </c>
      <c r="F7" s="70" t="s">
        <v>1217</v>
      </c>
      <c r="G7" s="70" t="s">
        <v>1221</v>
      </c>
    </row>
    <row r="8" spans="1:7" ht="90.6" customHeight="1">
      <c r="A8" s="205">
        <v>5</v>
      </c>
      <c r="B8" s="21" t="s">
        <v>7</v>
      </c>
      <c r="C8" s="60" t="s">
        <v>847</v>
      </c>
      <c r="D8" s="90" t="s">
        <v>1235</v>
      </c>
      <c r="E8" s="65" t="s">
        <v>773</v>
      </c>
      <c r="F8" s="70" t="s">
        <v>922</v>
      </c>
      <c r="G8" s="67" t="s">
        <v>825</v>
      </c>
    </row>
    <row r="9" spans="1:7" ht="81">
      <c r="A9" s="204">
        <v>6</v>
      </c>
      <c r="B9" s="58" t="s">
        <v>11</v>
      </c>
      <c r="C9" s="60" t="s">
        <v>847</v>
      </c>
      <c r="D9" s="255" t="s">
        <v>1236</v>
      </c>
      <c r="E9" s="63" t="s">
        <v>1160</v>
      </c>
      <c r="F9" s="71" t="s">
        <v>906</v>
      </c>
      <c r="G9" s="68" t="s">
        <v>794</v>
      </c>
    </row>
    <row r="10" spans="1:7" ht="64.8">
      <c r="A10" s="205">
        <v>7</v>
      </c>
      <c r="B10" s="21" t="s">
        <v>4</v>
      </c>
      <c r="C10" s="60" t="s">
        <v>847</v>
      </c>
      <c r="D10" s="90" t="s">
        <v>1248</v>
      </c>
      <c r="E10" s="56" t="s">
        <v>798</v>
      </c>
      <c r="F10" s="70" t="s">
        <v>799</v>
      </c>
      <c r="G10" s="67" t="s">
        <v>800</v>
      </c>
    </row>
    <row r="11" spans="1:7" ht="175.8" customHeight="1">
      <c r="A11" s="204">
        <v>8</v>
      </c>
      <c r="B11" s="21" t="s">
        <v>9</v>
      </c>
      <c r="C11" s="60" t="s">
        <v>847</v>
      </c>
      <c r="D11" s="90" t="s">
        <v>1237</v>
      </c>
      <c r="E11" s="56" t="s">
        <v>809</v>
      </c>
      <c r="F11" s="70" t="s">
        <v>931</v>
      </c>
      <c r="G11" s="67" t="s">
        <v>814</v>
      </c>
    </row>
    <row r="12" spans="1:7" ht="64.8">
      <c r="A12" s="205">
        <v>9</v>
      </c>
      <c r="B12" s="21" t="s">
        <v>8</v>
      </c>
      <c r="C12" s="60" t="s">
        <v>847</v>
      </c>
      <c r="D12" s="90" t="s">
        <v>1238</v>
      </c>
      <c r="E12" s="56" t="s">
        <v>830</v>
      </c>
      <c r="F12" s="70" t="s">
        <v>936</v>
      </c>
      <c r="G12" s="67" t="s">
        <v>753</v>
      </c>
    </row>
    <row r="13" spans="1:7" ht="48.6">
      <c r="A13" s="204">
        <v>10</v>
      </c>
      <c r="B13" s="21" t="s">
        <v>933</v>
      </c>
      <c r="C13" s="82" t="s">
        <v>934</v>
      </c>
      <c r="D13" s="90" t="s">
        <v>640</v>
      </c>
      <c r="E13" s="56" t="s">
        <v>640</v>
      </c>
      <c r="F13" s="70" t="s">
        <v>937</v>
      </c>
      <c r="G13" s="70" t="s">
        <v>938</v>
      </c>
    </row>
    <row r="14" spans="1:7" ht="84.6" customHeight="1">
      <c r="A14" s="205">
        <v>11</v>
      </c>
      <c r="B14" s="21" t="s">
        <v>6</v>
      </c>
      <c r="C14" s="60" t="s">
        <v>847</v>
      </c>
      <c r="D14" s="90" t="s">
        <v>1239</v>
      </c>
      <c r="E14" s="65" t="s">
        <v>766</v>
      </c>
      <c r="F14" s="70" t="s">
        <v>767</v>
      </c>
      <c r="G14" s="69" t="s">
        <v>795</v>
      </c>
    </row>
    <row r="15" spans="1:7" ht="67.8" customHeight="1">
      <c r="A15" s="204">
        <v>12</v>
      </c>
      <c r="B15" s="21" t="s">
        <v>46</v>
      </c>
      <c r="C15" s="60" t="s">
        <v>847</v>
      </c>
      <c r="D15" s="90" t="s">
        <v>1240</v>
      </c>
      <c r="E15" s="56" t="s">
        <v>835</v>
      </c>
      <c r="F15" s="70" t="s">
        <v>927</v>
      </c>
      <c r="G15" s="67" t="s">
        <v>754</v>
      </c>
    </row>
    <row r="16" spans="1:7" ht="55.2" customHeight="1">
      <c r="A16" s="205">
        <v>13</v>
      </c>
      <c r="B16" s="21" t="s">
        <v>40</v>
      </c>
      <c r="C16" s="60" t="s">
        <v>847</v>
      </c>
      <c r="D16" s="90" t="s">
        <v>1249</v>
      </c>
      <c r="E16" s="65" t="s">
        <v>776</v>
      </c>
      <c r="F16" s="70" t="s">
        <v>777</v>
      </c>
      <c r="G16" s="67" t="s">
        <v>778</v>
      </c>
    </row>
    <row r="17" spans="1:7" ht="37.799999999999997" customHeight="1">
      <c r="A17" s="204">
        <v>14</v>
      </c>
      <c r="B17" s="21" t="s">
        <v>19</v>
      </c>
      <c r="C17" s="60" t="s">
        <v>847</v>
      </c>
      <c r="D17" s="90" t="s">
        <v>1241</v>
      </c>
      <c r="E17" s="56" t="s">
        <v>818</v>
      </c>
      <c r="F17" s="70" t="s">
        <v>926</v>
      </c>
      <c r="G17" s="67" t="s">
        <v>819</v>
      </c>
    </row>
    <row r="18" spans="1:7" ht="48.6">
      <c r="A18" s="205">
        <v>15</v>
      </c>
      <c r="B18" s="21" t="s">
        <v>54</v>
      </c>
      <c r="C18" s="81" t="s">
        <v>847</v>
      </c>
      <c r="D18" s="255" t="s">
        <v>1250</v>
      </c>
      <c r="E18" s="162" t="s">
        <v>816</v>
      </c>
      <c r="F18" s="71" t="s">
        <v>929</v>
      </c>
      <c r="G18" s="71" t="s">
        <v>844</v>
      </c>
    </row>
    <row r="19" spans="1:7" ht="126" customHeight="1">
      <c r="A19" s="204">
        <v>16</v>
      </c>
      <c r="B19" s="21" t="s">
        <v>821</v>
      </c>
      <c r="C19" s="60" t="s">
        <v>847</v>
      </c>
      <c r="D19" s="90" t="s">
        <v>1242</v>
      </c>
      <c r="E19" s="56" t="s">
        <v>970</v>
      </c>
      <c r="F19" s="77" t="s">
        <v>964</v>
      </c>
      <c r="G19" s="78" t="s">
        <v>1260</v>
      </c>
    </row>
    <row r="20" spans="1:7" ht="64.8">
      <c r="A20" s="205">
        <v>17</v>
      </c>
      <c r="B20" s="20" t="s">
        <v>748</v>
      </c>
      <c r="C20" s="60" t="s">
        <v>848</v>
      </c>
      <c r="D20" s="89" t="s">
        <v>640</v>
      </c>
      <c r="E20" s="56" t="s">
        <v>640</v>
      </c>
      <c r="F20" s="70" t="s">
        <v>921</v>
      </c>
      <c r="G20" s="67" t="s">
        <v>919</v>
      </c>
    </row>
    <row r="21" spans="1:7" ht="126" customHeight="1">
      <c r="A21" s="204">
        <v>18</v>
      </c>
      <c r="B21" s="21" t="s">
        <v>745</v>
      </c>
      <c r="C21" s="60" t="s">
        <v>847</v>
      </c>
      <c r="D21" s="90" t="s">
        <v>1243</v>
      </c>
      <c r="E21" s="65" t="s">
        <v>783</v>
      </c>
      <c r="F21" s="70" t="s">
        <v>923</v>
      </c>
      <c r="G21" s="67" t="s">
        <v>749</v>
      </c>
    </row>
    <row r="22" spans="1:7" ht="175.2" customHeight="1">
      <c r="A22" s="205">
        <v>19</v>
      </c>
      <c r="B22" s="21" t="s">
        <v>55</v>
      </c>
      <c r="C22" s="60" t="s">
        <v>847</v>
      </c>
      <c r="D22" s="64" t="s">
        <v>1244</v>
      </c>
      <c r="E22" s="56" t="s">
        <v>793</v>
      </c>
      <c r="F22" s="70" t="s">
        <v>924</v>
      </c>
      <c r="G22" s="67" t="s">
        <v>750</v>
      </c>
    </row>
    <row r="23" spans="1:7" ht="32.4">
      <c r="A23" s="204">
        <v>20</v>
      </c>
      <c r="B23" s="21" t="s">
        <v>747</v>
      </c>
      <c r="C23" s="60" t="s">
        <v>847</v>
      </c>
      <c r="D23" s="89" t="s">
        <v>1245</v>
      </c>
      <c r="E23" s="56" t="s">
        <v>823</v>
      </c>
      <c r="F23" s="70" t="s">
        <v>824</v>
      </c>
      <c r="G23" s="67" t="s">
        <v>752</v>
      </c>
    </row>
    <row r="24" spans="1:7" ht="48.6">
      <c r="A24" s="205">
        <v>21</v>
      </c>
      <c r="B24" s="21" t="s">
        <v>746</v>
      </c>
      <c r="C24" s="60" t="s">
        <v>847</v>
      </c>
      <c r="D24" s="90" t="s">
        <v>1250</v>
      </c>
      <c r="E24" s="56" t="s">
        <v>816</v>
      </c>
      <c r="F24" s="70" t="s">
        <v>925</v>
      </c>
      <c r="G24" s="67" t="s">
        <v>751</v>
      </c>
    </row>
    <row r="25" spans="1:7" ht="16.8" thickBot="1">
      <c r="A25" s="252">
        <v>22</v>
      </c>
      <c r="B25" s="57" t="s">
        <v>935</v>
      </c>
      <c r="C25" s="83" t="s">
        <v>941</v>
      </c>
      <c r="D25" s="91" t="s">
        <v>640</v>
      </c>
      <c r="E25" s="66" t="s">
        <v>640</v>
      </c>
      <c r="F25" s="72" t="s">
        <v>640</v>
      </c>
      <c r="G25" s="72" t="s">
        <v>640</v>
      </c>
    </row>
  </sheetData>
  <mergeCells count="7">
    <mergeCell ref="A1:G1"/>
    <mergeCell ref="G2:G3"/>
    <mergeCell ref="D2:E2"/>
    <mergeCell ref="A2:A3"/>
    <mergeCell ref="B2:B3"/>
    <mergeCell ref="C2:C3"/>
    <mergeCell ref="F2:F3"/>
  </mergeCells>
  <phoneticPr fontId="2" type="noConversion"/>
  <pageMargins left="0.70866141732283472" right="0.39370078740157483" top="0.51181102362204722" bottom="0.51181102362204722" header="0.31496062992125984" footer="0.31496062992125984"/>
  <pageSetup paperSize="9" scale="92" fitToHeight="12" orientation="landscape"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8"/>
  <sheetViews>
    <sheetView zoomScale="70" zoomScaleNormal="70" workbookViewId="0">
      <selection activeCell="E6" sqref="E6"/>
    </sheetView>
  </sheetViews>
  <sheetFormatPr defaultRowHeight="16.2"/>
  <cols>
    <col min="1" max="1" width="6.5546875" style="76" bestFit="1" customWidth="1"/>
    <col min="2" max="2" width="7.88671875" style="76" customWidth="1"/>
    <col min="3" max="3" width="14.77734375" style="76" bestFit="1" customWidth="1"/>
    <col min="4" max="4" width="13.44140625" style="76" bestFit="1" customWidth="1"/>
    <col min="5" max="5" width="13.109375" style="76" customWidth="1"/>
    <col min="6" max="6" width="9.77734375" style="76" bestFit="1" customWidth="1"/>
    <col min="7" max="7" width="6.5546875" style="76" bestFit="1" customWidth="1"/>
    <col min="8" max="8" width="14.21875" style="76" bestFit="1" customWidth="1"/>
    <col min="9" max="9" width="16.33203125" style="76" customWidth="1"/>
    <col min="10" max="10" width="12.77734375" style="76" customWidth="1"/>
    <col min="11" max="12" width="16" style="76" bestFit="1" customWidth="1"/>
    <col min="13" max="13" width="26.33203125" style="76" customWidth="1"/>
    <col min="14" max="14" width="26.21875" style="76" customWidth="1"/>
    <col min="15" max="16384" width="8.88671875" style="76"/>
  </cols>
  <sheetData>
    <row r="1" spans="1:16" s="130" customFormat="1" ht="25.2" customHeight="1" thickBot="1">
      <c r="A1" s="286" t="s">
        <v>1229</v>
      </c>
    </row>
    <row r="2" spans="1:16" s="17" customFormat="1" ht="51" customHeight="1" thickBot="1">
      <c r="A2" s="37" t="s">
        <v>2</v>
      </c>
      <c r="B2" s="38" t="s">
        <v>638</v>
      </c>
      <c r="C2" s="92" t="s">
        <v>1262</v>
      </c>
      <c r="D2" s="53" t="s">
        <v>0</v>
      </c>
      <c r="E2" s="53" t="s">
        <v>641</v>
      </c>
      <c r="F2" s="53" t="s">
        <v>255</v>
      </c>
      <c r="G2" s="53" t="s">
        <v>256</v>
      </c>
      <c r="H2" s="93" t="s">
        <v>209</v>
      </c>
      <c r="I2" s="53" t="s">
        <v>368</v>
      </c>
      <c r="J2" s="53" t="s">
        <v>1</v>
      </c>
      <c r="K2" s="53" t="s">
        <v>644</v>
      </c>
      <c r="L2" s="53" t="s">
        <v>32</v>
      </c>
      <c r="M2" s="53" t="s">
        <v>349</v>
      </c>
      <c r="N2" s="94" t="s">
        <v>312</v>
      </c>
    </row>
    <row r="3" spans="1:16" s="19" customFormat="1" ht="32.4">
      <c r="A3" s="46">
        <v>1</v>
      </c>
      <c r="B3" s="47" t="s">
        <v>640</v>
      </c>
      <c r="C3" s="48" t="s">
        <v>364</v>
      </c>
      <c r="D3" s="79" t="s">
        <v>211</v>
      </c>
      <c r="E3" s="79" t="s">
        <v>363</v>
      </c>
      <c r="F3" s="49">
        <v>5000</v>
      </c>
      <c r="G3" s="49" t="s">
        <v>311</v>
      </c>
      <c r="H3" s="95" t="s">
        <v>365</v>
      </c>
      <c r="I3" s="79" t="s">
        <v>367</v>
      </c>
      <c r="J3" s="79" t="s">
        <v>4</v>
      </c>
      <c r="K3" s="79" t="s">
        <v>369</v>
      </c>
      <c r="L3" s="79" t="s">
        <v>370</v>
      </c>
      <c r="M3" s="79" t="s">
        <v>373</v>
      </c>
      <c r="N3" s="96" t="s">
        <v>894</v>
      </c>
    </row>
    <row r="4" spans="1:16" s="19" customFormat="1" ht="81">
      <c r="A4" s="40">
        <v>2</v>
      </c>
      <c r="B4" s="16" t="s">
        <v>640</v>
      </c>
      <c r="C4" s="31" t="s">
        <v>259</v>
      </c>
      <c r="D4" s="15" t="s">
        <v>212</v>
      </c>
      <c r="E4" s="15" t="s">
        <v>345</v>
      </c>
      <c r="F4" s="9">
        <v>2000</v>
      </c>
      <c r="G4" s="9">
        <v>50</v>
      </c>
      <c r="H4" s="32">
        <v>100000</v>
      </c>
      <c r="I4" s="15" t="s">
        <v>1267</v>
      </c>
      <c r="J4" s="15" t="s">
        <v>371</v>
      </c>
      <c r="K4" s="15" t="s">
        <v>8</v>
      </c>
      <c r="L4" s="15" t="s">
        <v>273</v>
      </c>
      <c r="M4" s="15" t="s">
        <v>372</v>
      </c>
      <c r="N4" s="74" t="s">
        <v>642</v>
      </c>
    </row>
    <row r="5" spans="1:16" s="19" customFormat="1" ht="48.6">
      <c r="A5" s="40">
        <v>3</v>
      </c>
      <c r="B5" s="16" t="s">
        <v>640</v>
      </c>
      <c r="C5" s="31" t="s">
        <v>350</v>
      </c>
      <c r="D5" s="15" t="s">
        <v>1161</v>
      </c>
      <c r="E5" s="15" t="s">
        <v>345</v>
      </c>
      <c r="F5" s="9">
        <v>3000</v>
      </c>
      <c r="G5" s="9">
        <v>50</v>
      </c>
      <c r="H5" s="32">
        <v>150000</v>
      </c>
      <c r="I5" s="32" t="s">
        <v>311</v>
      </c>
      <c r="J5" s="15" t="s">
        <v>5</v>
      </c>
      <c r="K5" s="15" t="s">
        <v>369</v>
      </c>
      <c r="L5" s="15" t="s">
        <v>369</v>
      </c>
      <c r="M5" s="15" t="s">
        <v>900</v>
      </c>
      <c r="N5" s="74" t="s">
        <v>643</v>
      </c>
    </row>
    <row r="6" spans="1:16" s="19" customFormat="1" ht="129.6">
      <c r="A6" s="40">
        <v>4</v>
      </c>
      <c r="B6" s="16" t="s">
        <v>136</v>
      </c>
      <c r="C6" s="31" t="s">
        <v>42</v>
      </c>
      <c r="D6" s="15" t="s">
        <v>1163</v>
      </c>
      <c r="E6" s="15" t="s">
        <v>323</v>
      </c>
      <c r="F6" s="9">
        <v>20000</v>
      </c>
      <c r="G6" s="9">
        <v>248</v>
      </c>
      <c r="H6" s="32">
        <v>4960000</v>
      </c>
      <c r="I6" s="15" t="s">
        <v>1268</v>
      </c>
      <c r="J6" s="15" t="s">
        <v>1162</v>
      </c>
      <c r="K6" s="15" t="s">
        <v>41</v>
      </c>
      <c r="L6" s="15" t="s">
        <v>449</v>
      </c>
      <c r="M6" s="15" t="s">
        <v>450</v>
      </c>
      <c r="N6" s="74" t="s">
        <v>864</v>
      </c>
    </row>
    <row r="7" spans="1:16" s="19" customFormat="1" ht="49.2" thickBot="1">
      <c r="A7" s="151">
        <v>5</v>
      </c>
      <c r="B7" s="152" t="s">
        <v>862</v>
      </c>
      <c r="C7" s="153" t="s">
        <v>903</v>
      </c>
      <c r="D7" s="211" t="s">
        <v>1164</v>
      </c>
      <c r="E7" s="126" t="s">
        <v>345</v>
      </c>
      <c r="F7" s="154">
        <v>10000</v>
      </c>
      <c r="G7" s="154">
        <v>50</v>
      </c>
      <c r="H7" s="155">
        <v>500000</v>
      </c>
      <c r="I7" s="126" t="s">
        <v>1269</v>
      </c>
      <c r="J7" s="126" t="s">
        <v>5</v>
      </c>
      <c r="K7" s="127" t="s">
        <v>640</v>
      </c>
      <c r="L7" s="127" t="s">
        <v>640</v>
      </c>
      <c r="M7" s="127" t="s">
        <v>865</v>
      </c>
      <c r="N7" s="156" t="s">
        <v>904</v>
      </c>
    </row>
    <row r="8" spans="1:16" ht="16.2" customHeight="1" thickBot="1">
      <c r="A8" s="157" t="s">
        <v>1029</v>
      </c>
      <c r="B8" s="158"/>
      <c r="C8" s="158"/>
      <c r="D8" s="158"/>
      <c r="E8" s="158"/>
      <c r="F8" s="158"/>
      <c r="G8" s="158"/>
      <c r="H8" s="160">
        <f>H4+H5+H6+H7+200000</f>
        <v>5910000</v>
      </c>
      <c r="I8" s="158"/>
      <c r="J8" s="158"/>
      <c r="K8" s="158"/>
      <c r="L8" s="158"/>
      <c r="M8" s="158"/>
      <c r="N8" s="159"/>
      <c r="O8" s="73"/>
      <c r="P8" s="73"/>
    </row>
  </sheetData>
  <phoneticPr fontId="2" type="noConversion"/>
  <pageMargins left="0.39" right="0.25" top="0.74803149606299213" bottom="0.74803149606299213" header="0.31496062992125984" footer="0.31496062992125984"/>
  <pageSetup paperSize="9" scale="7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93"/>
  <sheetViews>
    <sheetView view="pageBreakPreview" zoomScale="60" zoomScaleNormal="60" workbookViewId="0">
      <pane xSplit="5" ySplit="2" topLeftCell="F180" activePane="bottomRight" state="frozen"/>
      <selection pane="topRight" activeCell="F1" sqref="F1"/>
      <selection pane="bottomLeft" activeCell="A2" sqref="A2"/>
      <selection pane="bottomRight" activeCell="J171" sqref="J171"/>
    </sheetView>
  </sheetViews>
  <sheetFormatPr defaultColWidth="9" defaultRowHeight="16.2"/>
  <cols>
    <col min="1" max="1" width="6.6640625" style="18" customWidth="1"/>
    <col min="2" max="2" width="8.77734375" style="18" customWidth="1"/>
    <col min="3" max="3" width="10.88671875" style="4" customWidth="1"/>
    <col min="4" max="4" width="9" style="2" customWidth="1"/>
    <col min="5" max="5" width="15.21875" style="2" customWidth="1"/>
    <col min="6" max="6" width="11" style="100" customWidth="1"/>
    <col min="7" max="7" width="7.5546875" style="10" customWidth="1"/>
    <col min="8" max="8" width="13.44140625" style="3" customWidth="1"/>
    <col min="9" max="9" width="11.109375" style="2" customWidth="1"/>
    <col min="10" max="10" width="20.109375" style="19" customWidth="1"/>
    <col min="11" max="11" width="12.33203125" style="1" customWidth="1"/>
    <col min="12" max="12" width="16.5546875" style="2" customWidth="1"/>
    <col min="13" max="13" width="22" style="24" customWidth="1"/>
    <col min="14" max="14" width="30.33203125" style="2" customWidth="1"/>
    <col min="15" max="15" width="30.44140625" style="2" customWidth="1"/>
    <col min="16" max="16" width="18.109375" style="19" bestFit="1" customWidth="1"/>
    <col min="17" max="17" width="15.44140625" style="27" customWidth="1"/>
    <col min="18" max="18" width="15.109375" style="27" hidden="1" customWidth="1"/>
    <col min="19" max="19" width="13.109375" style="2" bestFit="1" customWidth="1"/>
    <col min="20" max="16384" width="9" style="2"/>
  </cols>
  <sheetData>
    <row r="1" spans="1:19" s="133" customFormat="1" ht="22.8" customHeight="1" thickBot="1">
      <c r="A1" s="163" t="s">
        <v>1258</v>
      </c>
      <c r="B1" s="131"/>
      <c r="C1" s="132"/>
      <c r="F1" s="134"/>
      <c r="G1" s="135"/>
      <c r="H1" s="136"/>
      <c r="J1" s="137"/>
      <c r="K1" s="138"/>
      <c r="M1" s="136"/>
      <c r="P1" s="137"/>
      <c r="Q1" s="139"/>
      <c r="R1" s="139"/>
    </row>
    <row r="2" spans="1:19" s="1" customFormat="1" ht="49.2" thickBot="1">
      <c r="A2" s="164" t="s">
        <v>2</v>
      </c>
      <c r="B2" s="38" t="s">
        <v>638</v>
      </c>
      <c r="C2" s="52" t="s">
        <v>744</v>
      </c>
      <c r="D2" s="39" t="s">
        <v>0</v>
      </c>
      <c r="E2" s="39" t="s">
        <v>465</v>
      </c>
      <c r="F2" s="101" t="s">
        <v>255</v>
      </c>
      <c r="G2" s="53" t="s">
        <v>256</v>
      </c>
      <c r="H2" s="54" t="s">
        <v>209</v>
      </c>
      <c r="I2" s="39" t="s">
        <v>1</v>
      </c>
      <c r="J2" s="53" t="s">
        <v>458</v>
      </c>
      <c r="K2" s="39" t="s">
        <v>468</v>
      </c>
      <c r="L2" s="39" t="s">
        <v>32</v>
      </c>
      <c r="M2" s="39" t="s">
        <v>460</v>
      </c>
      <c r="N2" s="39" t="s">
        <v>349</v>
      </c>
      <c r="O2" s="238" t="s">
        <v>312</v>
      </c>
      <c r="P2" s="37" t="s">
        <v>356</v>
      </c>
      <c r="Q2" s="55" t="s">
        <v>470</v>
      </c>
      <c r="R2" s="222" t="s">
        <v>635</v>
      </c>
      <c r="S2" s="232" t="s">
        <v>1263</v>
      </c>
    </row>
    <row r="3" spans="1:19" ht="48.6">
      <c r="A3" s="165">
        <v>1</v>
      </c>
      <c r="B3" s="47" t="s">
        <v>115</v>
      </c>
      <c r="C3" s="48" t="s">
        <v>648</v>
      </c>
      <c r="D3" s="200" t="s">
        <v>801</v>
      </c>
      <c r="E3" s="200" t="s">
        <v>321</v>
      </c>
      <c r="F3" s="102">
        <v>4000</v>
      </c>
      <c r="G3" s="49">
        <v>70</v>
      </c>
      <c r="H3" s="36">
        <v>280000</v>
      </c>
      <c r="I3" s="200" t="s">
        <v>306</v>
      </c>
      <c r="J3" s="200" t="s">
        <v>1270</v>
      </c>
      <c r="K3" s="50" t="s">
        <v>5</v>
      </c>
      <c r="L3" s="198" t="s">
        <v>139</v>
      </c>
      <c r="M3" s="36"/>
      <c r="N3" s="30"/>
      <c r="O3" s="195" t="s">
        <v>471</v>
      </c>
      <c r="P3" s="243">
        <f t="shared" ref="P3:P16" si="0">H3</f>
        <v>280000</v>
      </c>
      <c r="Q3" s="51" t="s">
        <v>357</v>
      </c>
      <c r="R3" s="223">
        <v>0</v>
      </c>
      <c r="S3" s="231">
        <f>P3-R3</f>
        <v>280000</v>
      </c>
    </row>
    <row r="4" spans="1:19" ht="48.6">
      <c r="A4" s="166">
        <v>2</v>
      </c>
      <c r="B4" s="16" t="s">
        <v>116</v>
      </c>
      <c r="C4" s="31" t="s">
        <v>649</v>
      </c>
      <c r="D4" s="15" t="s">
        <v>52</v>
      </c>
      <c r="E4" s="15" t="s">
        <v>318</v>
      </c>
      <c r="F4" s="103">
        <v>4000</v>
      </c>
      <c r="G4" s="9">
        <v>38</v>
      </c>
      <c r="H4" s="32">
        <v>152000</v>
      </c>
      <c r="I4" s="15" t="s">
        <v>53</v>
      </c>
      <c r="J4" s="15" t="s">
        <v>1271</v>
      </c>
      <c r="K4" s="8" t="s">
        <v>45</v>
      </c>
      <c r="L4" s="15" t="s">
        <v>33</v>
      </c>
      <c r="M4" s="32" t="s">
        <v>392</v>
      </c>
      <c r="N4" s="15" t="s">
        <v>374</v>
      </c>
      <c r="O4" s="239" t="s">
        <v>467</v>
      </c>
      <c r="P4" s="244">
        <f t="shared" si="0"/>
        <v>152000</v>
      </c>
      <c r="Q4" s="42" t="s">
        <v>359</v>
      </c>
      <c r="R4" s="224">
        <v>172000</v>
      </c>
      <c r="S4" s="229">
        <v>0</v>
      </c>
    </row>
    <row r="5" spans="1:19" ht="48.6">
      <c r="A5" s="166" t="s">
        <v>117</v>
      </c>
      <c r="B5" s="16" t="s">
        <v>117</v>
      </c>
      <c r="C5" s="31" t="s">
        <v>650</v>
      </c>
      <c r="D5" s="15" t="s">
        <v>779</v>
      </c>
      <c r="E5" s="15" t="s">
        <v>320</v>
      </c>
      <c r="F5" s="103">
        <v>1000</v>
      </c>
      <c r="G5" s="9">
        <v>84</v>
      </c>
      <c r="H5" s="32">
        <v>84000</v>
      </c>
      <c r="I5" s="15" t="s">
        <v>10</v>
      </c>
      <c r="J5" s="15" t="s">
        <v>1272</v>
      </c>
      <c r="K5" s="8" t="s">
        <v>26</v>
      </c>
      <c r="L5" s="15" t="s">
        <v>33</v>
      </c>
      <c r="M5" s="32"/>
      <c r="N5" s="15"/>
      <c r="O5" s="239" t="s">
        <v>472</v>
      </c>
      <c r="P5" s="244">
        <f t="shared" si="0"/>
        <v>84000</v>
      </c>
      <c r="Q5" s="41" t="s">
        <v>357</v>
      </c>
      <c r="R5" s="223">
        <v>0</v>
      </c>
      <c r="S5" s="229">
        <f t="shared" ref="S5:S67" si="1">P5-R5</f>
        <v>84000</v>
      </c>
    </row>
    <row r="6" spans="1:19" ht="48.6">
      <c r="A6" s="166" t="s">
        <v>118</v>
      </c>
      <c r="B6" s="16" t="s">
        <v>118</v>
      </c>
      <c r="C6" s="31" t="s">
        <v>650</v>
      </c>
      <c r="D6" s="15" t="s">
        <v>24</v>
      </c>
      <c r="E6" s="15" t="s">
        <v>324</v>
      </c>
      <c r="F6" s="103">
        <v>1000</v>
      </c>
      <c r="G6" s="9">
        <v>68</v>
      </c>
      <c r="H6" s="32">
        <v>68000</v>
      </c>
      <c r="I6" s="15" t="s">
        <v>10</v>
      </c>
      <c r="J6" s="15" t="s">
        <v>1272</v>
      </c>
      <c r="K6" s="8" t="s">
        <v>26</v>
      </c>
      <c r="L6" s="15" t="s">
        <v>33</v>
      </c>
      <c r="M6" s="32"/>
      <c r="N6" s="15"/>
      <c r="O6" s="239" t="s">
        <v>473</v>
      </c>
      <c r="P6" s="244">
        <f t="shared" si="0"/>
        <v>68000</v>
      </c>
      <c r="Q6" s="41" t="s">
        <v>357</v>
      </c>
      <c r="R6" s="223">
        <v>0</v>
      </c>
      <c r="S6" s="229">
        <f t="shared" si="1"/>
        <v>68000</v>
      </c>
    </row>
    <row r="7" spans="1:19" ht="48.6">
      <c r="A7" s="166" t="s">
        <v>56</v>
      </c>
      <c r="B7" s="16" t="s">
        <v>56</v>
      </c>
      <c r="C7" s="31" t="s">
        <v>651</v>
      </c>
      <c r="D7" s="15" t="s">
        <v>51</v>
      </c>
      <c r="E7" s="15" t="s">
        <v>319</v>
      </c>
      <c r="F7" s="103">
        <v>2000</v>
      </c>
      <c r="G7" s="9">
        <v>116</v>
      </c>
      <c r="H7" s="32">
        <v>232000</v>
      </c>
      <c r="I7" s="15" t="s">
        <v>251</v>
      </c>
      <c r="J7" s="15" t="s">
        <v>1272</v>
      </c>
      <c r="K7" s="8" t="s">
        <v>45</v>
      </c>
      <c r="L7" s="15" t="s">
        <v>33</v>
      </c>
      <c r="M7" s="32"/>
      <c r="N7" s="15"/>
      <c r="O7" s="239" t="s">
        <v>474</v>
      </c>
      <c r="P7" s="244">
        <f t="shared" si="0"/>
        <v>232000</v>
      </c>
      <c r="Q7" s="41" t="s">
        <v>357</v>
      </c>
      <c r="R7" s="223">
        <v>0</v>
      </c>
      <c r="S7" s="229">
        <f t="shared" si="1"/>
        <v>232000</v>
      </c>
    </row>
    <row r="8" spans="1:19" ht="48.6">
      <c r="A8" s="166" t="s">
        <v>57</v>
      </c>
      <c r="B8" s="16" t="s">
        <v>57</v>
      </c>
      <c r="C8" s="31" t="s">
        <v>652</v>
      </c>
      <c r="D8" s="15" t="s">
        <v>51</v>
      </c>
      <c r="E8" s="15" t="s">
        <v>328</v>
      </c>
      <c r="F8" s="103">
        <v>1000</v>
      </c>
      <c r="G8" s="9">
        <v>460</v>
      </c>
      <c r="H8" s="32">
        <v>460000</v>
      </c>
      <c r="I8" s="15" t="s">
        <v>129</v>
      </c>
      <c r="J8" s="15" t="s">
        <v>1273</v>
      </c>
      <c r="K8" s="8" t="s">
        <v>45</v>
      </c>
      <c r="L8" s="15" t="s">
        <v>33</v>
      </c>
      <c r="M8" s="32"/>
      <c r="N8" s="15"/>
      <c r="O8" s="239" t="s">
        <v>358</v>
      </c>
      <c r="P8" s="244">
        <f t="shared" si="0"/>
        <v>460000</v>
      </c>
      <c r="Q8" s="41" t="s">
        <v>357</v>
      </c>
      <c r="R8" s="223">
        <v>0</v>
      </c>
      <c r="S8" s="229">
        <f t="shared" si="1"/>
        <v>460000</v>
      </c>
    </row>
    <row r="9" spans="1:19" ht="48.6">
      <c r="A9" s="166" t="s">
        <v>58</v>
      </c>
      <c r="B9" s="16" t="s">
        <v>58</v>
      </c>
      <c r="C9" s="31" t="s">
        <v>653</v>
      </c>
      <c r="D9" s="15" t="s">
        <v>1157</v>
      </c>
      <c r="E9" s="15" t="s">
        <v>321</v>
      </c>
      <c r="F9" s="103">
        <v>222000</v>
      </c>
      <c r="G9" s="9">
        <v>70</v>
      </c>
      <c r="H9" s="32">
        <v>15540000</v>
      </c>
      <c r="I9" s="15" t="s">
        <v>1156</v>
      </c>
      <c r="J9" s="15" t="s">
        <v>1271</v>
      </c>
      <c r="K9" s="8" t="s">
        <v>3</v>
      </c>
      <c r="L9" s="15" t="s">
        <v>250</v>
      </c>
      <c r="M9" s="32"/>
      <c r="N9" s="15"/>
      <c r="O9" s="239" t="s">
        <v>475</v>
      </c>
      <c r="P9" s="244">
        <f t="shared" si="0"/>
        <v>15540000</v>
      </c>
      <c r="Q9" s="41" t="s">
        <v>357</v>
      </c>
      <c r="R9" s="223">
        <v>0</v>
      </c>
      <c r="S9" s="229">
        <f t="shared" si="1"/>
        <v>15540000</v>
      </c>
    </row>
    <row r="10" spans="1:19" ht="48.6">
      <c r="A10" s="166" t="s">
        <v>59</v>
      </c>
      <c r="B10" s="16" t="s">
        <v>59</v>
      </c>
      <c r="C10" s="31" t="s">
        <v>654</v>
      </c>
      <c r="D10" s="15" t="s">
        <v>466</v>
      </c>
      <c r="E10" s="15" t="s">
        <v>348</v>
      </c>
      <c r="F10" s="103">
        <v>326086</v>
      </c>
      <c r="G10" s="33">
        <v>9.1999999999999993</v>
      </c>
      <c r="H10" s="32">
        <v>3000000</v>
      </c>
      <c r="I10" s="15" t="s">
        <v>3</v>
      </c>
      <c r="J10" s="15" t="s">
        <v>1273</v>
      </c>
      <c r="K10" s="8" t="s">
        <v>3</v>
      </c>
      <c r="L10" s="15" t="s">
        <v>250</v>
      </c>
      <c r="M10" s="32"/>
      <c r="N10" s="15"/>
      <c r="O10" s="239" t="s">
        <v>476</v>
      </c>
      <c r="P10" s="244">
        <f t="shared" si="0"/>
        <v>3000000</v>
      </c>
      <c r="Q10" s="41" t="s">
        <v>357</v>
      </c>
      <c r="R10" s="223">
        <v>0</v>
      </c>
      <c r="S10" s="229">
        <f t="shared" si="1"/>
        <v>3000000</v>
      </c>
    </row>
    <row r="11" spans="1:19" ht="48.6">
      <c r="A11" s="166" t="s">
        <v>119</v>
      </c>
      <c r="B11" s="16" t="s">
        <v>119</v>
      </c>
      <c r="C11" s="31" t="s">
        <v>655</v>
      </c>
      <c r="D11" s="15" t="s">
        <v>774</v>
      </c>
      <c r="E11" s="15" t="s">
        <v>324</v>
      </c>
      <c r="F11" s="103">
        <v>1000</v>
      </c>
      <c r="G11" s="9">
        <v>68</v>
      </c>
      <c r="H11" s="32">
        <v>68000</v>
      </c>
      <c r="I11" s="15" t="s">
        <v>637</v>
      </c>
      <c r="J11" s="15" t="s">
        <v>1272</v>
      </c>
      <c r="K11" s="8" t="s">
        <v>3</v>
      </c>
      <c r="L11" s="15" t="s">
        <v>33</v>
      </c>
      <c r="M11" s="32"/>
      <c r="N11" s="15"/>
      <c r="O11" s="239" t="s">
        <v>477</v>
      </c>
      <c r="P11" s="244">
        <f t="shared" si="0"/>
        <v>68000</v>
      </c>
      <c r="Q11" s="41" t="s">
        <v>357</v>
      </c>
      <c r="R11" s="223">
        <v>0</v>
      </c>
      <c r="S11" s="229">
        <f t="shared" si="1"/>
        <v>68000</v>
      </c>
    </row>
    <row r="12" spans="1:19" ht="32.4">
      <c r="A12" s="166" t="s">
        <v>60</v>
      </c>
      <c r="B12" s="16" t="s">
        <v>60</v>
      </c>
      <c r="C12" s="31" t="s">
        <v>741</v>
      </c>
      <c r="D12" s="15" t="s">
        <v>49</v>
      </c>
      <c r="E12" s="15" t="s">
        <v>331</v>
      </c>
      <c r="F12" s="103">
        <v>2000</v>
      </c>
      <c r="G12" s="9">
        <v>100</v>
      </c>
      <c r="H12" s="32">
        <v>200000</v>
      </c>
      <c r="I12" s="15" t="s">
        <v>48</v>
      </c>
      <c r="J12" s="15" t="s">
        <v>357</v>
      </c>
      <c r="K12" s="8" t="s">
        <v>357</v>
      </c>
      <c r="L12" s="15" t="s">
        <v>311</v>
      </c>
      <c r="M12" s="32" t="s">
        <v>392</v>
      </c>
      <c r="N12" s="15" t="s">
        <v>459</v>
      </c>
      <c r="O12" s="239" t="s">
        <v>270</v>
      </c>
      <c r="P12" s="244">
        <f t="shared" si="0"/>
        <v>200000</v>
      </c>
      <c r="Q12" s="42" t="s">
        <v>360</v>
      </c>
      <c r="R12" s="224">
        <v>200000</v>
      </c>
      <c r="S12" s="229">
        <f t="shared" si="1"/>
        <v>0</v>
      </c>
    </row>
    <row r="13" spans="1:19" ht="81">
      <c r="A13" s="166" t="s">
        <v>61</v>
      </c>
      <c r="B13" s="16" t="s">
        <v>61</v>
      </c>
      <c r="C13" s="31" t="s">
        <v>656</v>
      </c>
      <c r="D13" s="15" t="s">
        <v>49</v>
      </c>
      <c r="E13" s="15" t="s">
        <v>318</v>
      </c>
      <c r="F13" s="103">
        <v>4000</v>
      </c>
      <c r="G13" s="9">
        <v>38</v>
      </c>
      <c r="H13" s="32">
        <v>152000</v>
      </c>
      <c r="I13" s="15" t="s">
        <v>48</v>
      </c>
      <c r="J13" s="15" t="s">
        <v>357</v>
      </c>
      <c r="K13" s="8" t="s">
        <v>357</v>
      </c>
      <c r="L13" s="15" t="s">
        <v>33</v>
      </c>
      <c r="M13" s="32" t="s">
        <v>392</v>
      </c>
      <c r="N13" s="15" t="s">
        <v>646</v>
      </c>
      <c r="O13" s="239" t="s">
        <v>270</v>
      </c>
      <c r="P13" s="244">
        <f t="shared" si="0"/>
        <v>152000</v>
      </c>
      <c r="Q13" s="42" t="s">
        <v>361</v>
      </c>
      <c r="R13" s="224">
        <v>182000</v>
      </c>
      <c r="S13" s="229">
        <v>0</v>
      </c>
    </row>
    <row r="14" spans="1:19" ht="81">
      <c r="A14" s="166" t="s">
        <v>62</v>
      </c>
      <c r="B14" s="16" t="s">
        <v>62</v>
      </c>
      <c r="C14" s="31" t="s">
        <v>657</v>
      </c>
      <c r="D14" s="15" t="s">
        <v>780</v>
      </c>
      <c r="E14" s="15" t="s">
        <v>318</v>
      </c>
      <c r="F14" s="103">
        <v>4000</v>
      </c>
      <c r="G14" s="9">
        <v>38</v>
      </c>
      <c r="H14" s="32">
        <v>152000</v>
      </c>
      <c r="I14" s="15" t="s">
        <v>48</v>
      </c>
      <c r="J14" s="15" t="s">
        <v>357</v>
      </c>
      <c r="K14" s="8" t="s">
        <v>357</v>
      </c>
      <c r="L14" s="15" t="s">
        <v>33</v>
      </c>
      <c r="M14" s="32" t="s">
        <v>392</v>
      </c>
      <c r="N14" s="15" t="s">
        <v>461</v>
      </c>
      <c r="O14" s="239" t="s">
        <v>304</v>
      </c>
      <c r="P14" s="244">
        <f t="shared" si="0"/>
        <v>152000</v>
      </c>
      <c r="Q14" s="360" t="s">
        <v>362</v>
      </c>
      <c r="R14" s="356">
        <v>540000</v>
      </c>
      <c r="S14" s="372">
        <v>0</v>
      </c>
    </row>
    <row r="15" spans="1:19" ht="81">
      <c r="A15" s="166" t="s">
        <v>63</v>
      </c>
      <c r="B15" s="16" t="s">
        <v>63</v>
      </c>
      <c r="C15" s="31" t="s">
        <v>658</v>
      </c>
      <c r="D15" s="15" t="s">
        <v>50</v>
      </c>
      <c r="E15" s="15" t="s">
        <v>318</v>
      </c>
      <c r="F15" s="103">
        <v>8000</v>
      </c>
      <c r="G15" s="9">
        <v>38</v>
      </c>
      <c r="H15" s="32">
        <v>304000</v>
      </c>
      <c r="I15" s="15" t="s">
        <v>48</v>
      </c>
      <c r="J15" s="15" t="s">
        <v>357</v>
      </c>
      <c r="K15" s="8" t="s">
        <v>357</v>
      </c>
      <c r="L15" s="15" t="s">
        <v>33</v>
      </c>
      <c r="M15" s="26" t="s">
        <v>392</v>
      </c>
      <c r="N15" s="15" t="s">
        <v>462</v>
      </c>
      <c r="O15" s="239" t="s">
        <v>272</v>
      </c>
      <c r="P15" s="244">
        <f t="shared" si="0"/>
        <v>304000</v>
      </c>
      <c r="Q15" s="361"/>
      <c r="R15" s="356"/>
      <c r="S15" s="372"/>
    </row>
    <row r="16" spans="1:19" ht="64.8">
      <c r="A16" s="166" t="s">
        <v>120</v>
      </c>
      <c r="B16" s="16" t="s">
        <v>120</v>
      </c>
      <c r="C16" s="31" t="s">
        <v>657</v>
      </c>
      <c r="D16" s="15" t="s">
        <v>796</v>
      </c>
      <c r="E16" s="15" t="s">
        <v>318</v>
      </c>
      <c r="F16" s="103">
        <v>20000</v>
      </c>
      <c r="G16" s="9">
        <v>38</v>
      </c>
      <c r="H16" s="32">
        <v>760000</v>
      </c>
      <c r="I16" s="15" t="s">
        <v>4</v>
      </c>
      <c r="J16" s="15" t="s">
        <v>1271</v>
      </c>
      <c r="K16" s="8" t="s">
        <v>26</v>
      </c>
      <c r="L16" s="15" t="s">
        <v>33</v>
      </c>
      <c r="M16" s="32"/>
      <c r="N16" s="15" t="s">
        <v>1266</v>
      </c>
      <c r="O16" s="239" t="s">
        <v>478</v>
      </c>
      <c r="P16" s="244">
        <f t="shared" si="0"/>
        <v>760000</v>
      </c>
      <c r="Q16" s="43">
        <v>0</v>
      </c>
      <c r="R16" s="225">
        <v>0</v>
      </c>
      <c r="S16" s="229">
        <f t="shared" si="1"/>
        <v>760000</v>
      </c>
    </row>
    <row r="17" spans="1:19" ht="48.6">
      <c r="A17" s="166" t="s">
        <v>64</v>
      </c>
      <c r="B17" s="16" t="s">
        <v>64</v>
      </c>
      <c r="C17" s="31" t="s">
        <v>659</v>
      </c>
      <c r="D17" s="15" t="s">
        <v>815</v>
      </c>
      <c r="E17" s="15" t="s">
        <v>340</v>
      </c>
      <c r="F17" s="103">
        <v>1000</v>
      </c>
      <c r="G17" s="9">
        <v>87</v>
      </c>
      <c r="H17" s="32">
        <v>87000</v>
      </c>
      <c r="I17" s="15" t="s">
        <v>371</v>
      </c>
      <c r="J17" s="15" t="s">
        <v>1271</v>
      </c>
      <c r="K17" s="8" t="s">
        <v>26</v>
      </c>
      <c r="L17" s="15" t="s">
        <v>33</v>
      </c>
      <c r="M17" s="385" t="s">
        <v>886</v>
      </c>
      <c r="N17" s="15" t="s">
        <v>288</v>
      </c>
      <c r="O17" s="239" t="s">
        <v>479</v>
      </c>
      <c r="P17" s="358">
        <v>1000000</v>
      </c>
      <c r="Q17" s="375">
        <v>0</v>
      </c>
      <c r="R17" s="225">
        <v>0</v>
      </c>
      <c r="S17" s="372">
        <f t="shared" si="1"/>
        <v>1000000</v>
      </c>
    </row>
    <row r="18" spans="1:19" ht="48.6">
      <c r="A18" s="166" t="s">
        <v>65</v>
      </c>
      <c r="B18" s="16" t="s">
        <v>65</v>
      </c>
      <c r="C18" s="31" t="s">
        <v>660</v>
      </c>
      <c r="D18" s="15" t="s">
        <v>212</v>
      </c>
      <c r="E18" s="15" t="s">
        <v>341</v>
      </c>
      <c r="F18" s="103">
        <v>2000</v>
      </c>
      <c r="G18" s="9">
        <v>30</v>
      </c>
      <c r="H18" s="32">
        <v>60000</v>
      </c>
      <c r="I18" s="15" t="s">
        <v>371</v>
      </c>
      <c r="J18" s="15" t="s">
        <v>1271</v>
      </c>
      <c r="K18" s="8" t="s">
        <v>26</v>
      </c>
      <c r="L18" s="15" t="s">
        <v>33</v>
      </c>
      <c r="M18" s="386"/>
      <c r="N18" s="15" t="s">
        <v>288</v>
      </c>
      <c r="O18" s="239" t="s">
        <v>480</v>
      </c>
      <c r="P18" s="362"/>
      <c r="Q18" s="376">
        <v>0</v>
      </c>
      <c r="R18" s="225">
        <v>0</v>
      </c>
      <c r="S18" s="372"/>
    </row>
    <row r="19" spans="1:19" ht="48.6">
      <c r="A19" s="166" t="s">
        <v>66</v>
      </c>
      <c r="B19" s="16" t="s">
        <v>66</v>
      </c>
      <c r="C19" s="31" t="s">
        <v>661</v>
      </c>
      <c r="D19" s="15" t="s">
        <v>463</v>
      </c>
      <c r="E19" s="15" t="s">
        <v>347</v>
      </c>
      <c r="F19" s="103">
        <v>2000</v>
      </c>
      <c r="G19" s="9">
        <v>86</v>
      </c>
      <c r="H19" s="32">
        <v>172000</v>
      </c>
      <c r="I19" s="15" t="s">
        <v>371</v>
      </c>
      <c r="J19" s="15" t="s">
        <v>1271</v>
      </c>
      <c r="K19" s="8" t="s">
        <v>289</v>
      </c>
      <c r="L19" s="15" t="s">
        <v>33</v>
      </c>
      <c r="M19" s="386"/>
      <c r="N19" s="15" t="s">
        <v>288</v>
      </c>
      <c r="O19" s="239" t="s">
        <v>481</v>
      </c>
      <c r="P19" s="362"/>
      <c r="Q19" s="376">
        <v>0</v>
      </c>
      <c r="R19" s="225">
        <v>0</v>
      </c>
      <c r="S19" s="372"/>
    </row>
    <row r="20" spans="1:19" ht="48.6">
      <c r="A20" s="166" t="s">
        <v>67</v>
      </c>
      <c r="B20" s="16" t="s">
        <v>67</v>
      </c>
      <c r="C20" s="31" t="s">
        <v>662</v>
      </c>
      <c r="D20" s="15" t="s">
        <v>212</v>
      </c>
      <c r="E20" s="15" t="s">
        <v>339</v>
      </c>
      <c r="F20" s="103">
        <v>2000</v>
      </c>
      <c r="G20" s="9">
        <v>85</v>
      </c>
      <c r="H20" s="32">
        <v>170000</v>
      </c>
      <c r="I20" s="15" t="s">
        <v>371</v>
      </c>
      <c r="J20" s="15" t="s">
        <v>1272</v>
      </c>
      <c r="K20" s="8" t="s">
        <v>26</v>
      </c>
      <c r="L20" s="15" t="s">
        <v>33</v>
      </c>
      <c r="M20" s="386"/>
      <c r="N20" s="15" t="s">
        <v>288</v>
      </c>
      <c r="O20" s="239" t="s">
        <v>482</v>
      </c>
      <c r="P20" s="362"/>
      <c r="Q20" s="376">
        <v>0</v>
      </c>
      <c r="R20" s="225">
        <v>0</v>
      </c>
      <c r="S20" s="372"/>
    </row>
    <row r="21" spans="1:19" ht="48.6">
      <c r="A21" s="166" t="s">
        <v>68</v>
      </c>
      <c r="B21" s="16" t="s">
        <v>68</v>
      </c>
      <c r="C21" s="31" t="s">
        <v>663</v>
      </c>
      <c r="D21" s="15" t="s">
        <v>212</v>
      </c>
      <c r="E21" s="15" t="s">
        <v>330</v>
      </c>
      <c r="F21" s="103">
        <v>1000</v>
      </c>
      <c r="G21" s="9">
        <v>136</v>
      </c>
      <c r="H21" s="32">
        <v>136000</v>
      </c>
      <c r="I21" s="15" t="s">
        <v>371</v>
      </c>
      <c r="J21" s="15" t="s">
        <v>1272</v>
      </c>
      <c r="K21" s="8" t="s">
        <v>26</v>
      </c>
      <c r="L21" s="15" t="s">
        <v>33</v>
      </c>
      <c r="M21" s="386"/>
      <c r="N21" s="15" t="s">
        <v>288</v>
      </c>
      <c r="O21" s="239" t="s">
        <v>483</v>
      </c>
      <c r="P21" s="362"/>
      <c r="Q21" s="376">
        <v>0</v>
      </c>
      <c r="R21" s="225">
        <v>0</v>
      </c>
      <c r="S21" s="372"/>
    </row>
    <row r="22" spans="1:19" ht="64.8">
      <c r="A22" s="166" t="s">
        <v>69</v>
      </c>
      <c r="B22" s="16" t="s">
        <v>69</v>
      </c>
      <c r="C22" s="31" t="s">
        <v>664</v>
      </c>
      <c r="D22" s="15" t="s">
        <v>463</v>
      </c>
      <c r="E22" s="15" t="s">
        <v>464</v>
      </c>
      <c r="F22" s="103">
        <v>2000</v>
      </c>
      <c r="G22" s="9">
        <v>114</v>
      </c>
      <c r="H22" s="32">
        <f>F22*G22</f>
        <v>228000</v>
      </c>
      <c r="I22" s="15" t="s">
        <v>371</v>
      </c>
      <c r="J22" s="15" t="s">
        <v>1274</v>
      </c>
      <c r="K22" s="8" t="s">
        <v>28</v>
      </c>
      <c r="L22" s="15" t="s">
        <v>254</v>
      </c>
      <c r="M22" s="386"/>
      <c r="N22" s="15" t="s">
        <v>288</v>
      </c>
      <c r="O22" s="239" t="s">
        <v>484</v>
      </c>
      <c r="P22" s="362"/>
      <c r="Q22" s="376">
        <v>0</v>
      </c>
      <c r="R22" s="225">
        <v>0</v>
      </c>
      <c r="S22" s="372"/>
    </row>
    <row r="23" spans="1:19" ht="64.8">
      <c r="A23" s="166" t="s">
        <v>70</v>
      </c>
      <c r="B23" s="16" t="s">
        <v>70</v>
      </c>
      <c r="C23" s="31" t="s">
        <v>665</v>
      </c>
      <c r="D23" s="15" t="s">
        <v>212</v>
      </c>
      <c r="E23" s="15" t="s">
        <v>337</v>
      </c>
      <c r="F23" s="103">
        <v>3000</v>
      </c>
      <c r="G23" s="9">
        <v>72</v>
      </c>
      <c r="H23" s="32">
        <f>F23*G23</f>
        <v>216000</v>
      </c>
      <c r="I23" s="15" t="s">
        <v>371</v>
      </c>
      <c r="J23" s="15" t="s">
        <v>1272</v>
      </c>
      <c r="K23" s="8" t="s">
        <v>26</v>
      </c>
      <c r="L23" s="15" t="s">
        <v>33</v>
      </c>
      <c r="M23" s="386"/>
      <c r="N23" s="15" t="s">
        <v>288</v>
      </c>
      <c r="O23" s="239" t="s">
        <v>485</v>
      </c>
      <c r="P23" s="362"/>
      <c r="Q23" s="376">
        <v>0</v>
      </c>
      <c r="R23" s="225">
        <v>0</v>
      </c>
      <c r="S23" s="372"/>
    </row>
    <row r="24" spans="1:19" ht="48.6">
      <c r="A24" s="166" t="s">
        <v>71</v>
      </c>
      <c r="B24" s="16" t="s">
        <v>71</v>
      </c>
      <c r="C24" s="31" t="s">
        <v>666</v>
      </c>
      <c r="D24" s="15" t="s">
        <v>212</v>
      </c>
      <c r="E24" s="15" t="s">
        <v>346</v>
      </c>
      <c r="F24" s="103">
        <v>1000</v>
      </c>
      <c r="G24" s="9">
        <v>108</v>
      </c>
      <c r="H24" s="32">
        <v>108000</v>
      </c>
      <c r="I24" s="15" t="s">
        <v>371</v>
      </c>
      <c r="J24" s="15" t="s">
        <v>1272</v>
      </c>
      <c r="K24" s="8" t="s">
        <v>26</v>
      </c>
      <c r="L24" s="15" t="s">
        <v>33</v>
      </c>
      <c r="M24" s="386"/>
      <c r="N24" s="15" t="s">
        <v>288</v>
      </c>
      <c r="O24" s="239" t="s">
        <v>486</v>
      </c>
      <c r="P24" s="362"/>
      <c r="Q24" s="376">
        <v>0</v>
      </c>
      <c r="R24" s="225">
        <v>0</v>
      </c>
      <c r="S24" s="372"/>
    </row>
    <row r="25" spans="1:19" ht="48.6">
      <c r="A25" s="166" t="s">
        <v>72</v>
      </c>
      <c r="B25" s="16" t="s">
        <v>72</v>
      </c>
      <c r="C25" s="31" t="s">
        <v>657</v>
      </c>
      <c r="D25" s="15" t="s">
        <v>212</v>
      </c>
      <c r="E25" s="15" t="s">
        <v>318</v>
      </c>
      <c r="F25" s="103">
        <v>6000</v>
      </c>
      <c r="G25" s="9">
        <v>38</v>
      </c>
      <c r="H25" s="32">
        <v>228000</v>
      </c>
      <c r="I25" s="15" t="s">
        <v>371</v>
      </c>
      <c r="J25" s="15" t="s">
        <v>1272</v>
      </c>
      <c r="K25" s="8" t="s">
        <v>26</v>
      </c>
      <c r="L25" s="15" t="s">
        <v>33</v>
      </c>
      <c r="M25" s="386"/>
      <c r="N25" s="15" t="s">
        <v>288</v>
      </c>
      <c r="O25" s="239" t="s">
        <v>487</v>
      </c>
      <c r="P25" s="362"/>
      <c r="Q25" s="376">
        <v>0</v>
      </c>
      <c r="R25" s="225">
        <v>0</v>
      </c>
      <c r="S25" s="372"/>
    </row>
    <row r="26" spans="1:19" ht="48.6">
      <c r="A26" s="166" t="s">
        <v>73</v>
      </c>
      <c r="B26" s="16" t="s">
        <v>73</v>
      </c>
      <c r="C26" s="31" t="s">
        <v>667</v>
      </c>
      <c r="D26" s="15" t="s">
        <v>212</v>
      </c>
      <c r="E26" s="15" t="s">
        <v>319</v>
      </c>
      <c r="F26" s="103">
        <v>2000</v>
      </c>
      <c r="G26" s="9">
        <v>125</v>
      </c>
      <c r="H26" s="32">
        <v>250000</v>
      </c>
      <c r="I26" s="15" t="s">
        <v>371</v>
      </c>
      <c r="J26" s="15" t="s">
        <v>1272</v>
      </c>
      <c r="K26" s="8" t="s">
        <v>26</v>
      </c>
      <c r="L26" s="15" t="s">
        <v>33</v>
      </c>
      <c r="M26" s="386"/>
      <c r="N26" s="15" t="s">
        <v>288</v>
      </c>
      <c r="O26" s="239" t="s">
        <v>488</v>
      </c>
      <c r="P26" s="362"/>
      <c r="Q26" s="376">
        <v>0</v>
      </c>
      <c r="R26" s="225">
        <v>0</v>
      </c>
      <c r="S26" s="372"/>
    </row>
    <row r="27" spans="1:19" ht="48.6">
      <c r="A27" s="166" t="s">
        <v>74</v>
      </c>
      <c r="B27" s="16" t="s">
        <v>74</v>
      </c>
      <c r="C27" s="31" t="s">
        <v>655</v>
      </c>
      <c r="D27" s="15" t="s">
        <v>212</v>
      </c>
      <c r="E27" s="15" t="s">
        <v>324</v>
      </c>
      <c r="F27" s="103">
        <v>6000</v>
      </c>
      <c r="G27" s="9">
        <v>68</v>
      </c>
      <c r="H27" s="32">
        <v>408000</v>
      </c>
      <c r="I27" s="15" t="s">
        <v>371</v>
      </c>
      <c r="J27" s="15" t="s">
        <v>1272</v>
      </c>
      <c r="K27" s="8" t="s">
        <v>26</v>
      </c>
      <c r="L27" s="15" t="s">
        <v>33</v>
      </c>
      <c r="M27" s="386"/>
      <c r="N27" s="15" t="s">
        <v>288</v>
      </c>
      <c r="O27" s="239" t="s">
        <v>489</v>
      </c>
      <c r="P27" s="362"/>
      <c r="Q27" s="376">
        <v>0</v>
      </c>
      <c r="R27" s="225">
        <v>0</v>
      </c>
      <c r="S27" s="372"/>
    </row>
    <row r="28" spans="1:19" ht="48.6">
      <c r="A28" s="166" t="s">
        <v>206</v>
      </c>
      <c r="B28" s="16" t="s">
        <v>206</v>
      </c>
      <c r="C28" s="31" t="s">
        <v>668</v>
      </c>
      <c r="D28" s="15" t="s">
        <v>212</v>
      </c>
      <c r="E28" s="15" t="s">
        <v>333</v>
      </c>
      <c r="F28" s="103">
        <v>1000</v>
      </c>
      <c r="G28" s="9">
        <v>82</v>
      </c>
      <c r="H28" s="32">
        <v>82000</v>
      </c>
      <c r="I28" s="15" t="s">
        <v>371</v>
      </c>
      <c r="J28" s="15" t="s">
        <v>1273</v>
      </c>
      <c r="K28" s="8" t="s">
        <v>26</v>
      </c>
      <c r="L28" s="15" t="s">
        <v>33</v>
      </c>
      <c r="M28" s="386"/>
      <c r="N28" s="15" t="s">
        <v>288</v>
      </c>
      <c r="O28" s="239" t="s">
        <v>885</v>
      </c>
      <c r="P28" s="362"/>
      <c r="Q28" s="376">
        <v>0</v>
      </c>
      <c r="R28" s="225">
        <v>0</v>
      </c>
      <c r="S28" s="372"/>
    </row>
    <row r="29" spans="1:19" ht="48.6">
      <c r="A29" s="166" t="s">
        <v>207</v>
      </c>
      <c r="B29" s="16" t="s">
        <v>207</v>
      </c>
      <c r="C29" s="31" t="s">
        <v>668</v>
      </c>
      <c r="D29" s="15" t="s">
        <v>212</v>
      </c>
      <c r="E29" s="15" t="s">
        <v>320</v>
      </c>
      <c r="F29" s="103">
        <v>2000</v>
      </c>
      <c r="G29" s="9">
        <v>105</v>
      </c>
      <c r="H29" s="32">
        <v>210000</v>
      </c>
      <c r="I29" s="15" t="s">
        <v>371</v>
      </c>
      <c r="J29" s="15" t="s">
        <v>1275</v>
      </c>
      <c r="K29" s="8" t="s">
        <v>5</v>
      </c>
      <c r="L29" s="15" t="s">
        <v>33</v>
      </c>
      <c r="M29" s="386"/>
      <c r="N29" s="15" t="s">
        <v>288</v>
      </c>
      <c r="O29" s="239" t="s">
        <v>490</v>
      </c>
      <c r="P29" s="362"/>
      <c r="Q29" s="376">
        <v>0</v>
      </c>
      <c r="R29" s="225">
        <v>0</v>
      </c>
      <c r="S29" s="372"/>
    </row>
    <row r="30" spans="1:19" ht="48.6">
      <c r="A30" s="166" t="s">
        <v>208</v>
      </c>
      <c r="B30" s="16" t="s">
        <v>208</v>
      </c>
      <c r="C30" s="31" t="s">
        <v>669</v>
      </c>
      <c r="D30" s="15" t="s">
        <v>212</v>
      </c>
      <c r="E30" s="15" t="s">
        <v>326</v>
      </c>
      <c r="F30" s="103">
        <v>1000</v>
      </c>
      <c r="G30" s="9">
        <v>68</v>
      </c>
      <c r="H30" s="32">
        <v>68000</v>
      </c>
      <c r="I30" s="15" t="s">
        <v>371</v>
      </c>
      <c r="J30" s="15" t="s">
        <v>1275</v>
      </c>
      <c r="K30" s="8" t="s">
        <v>5</v>
      </c>
      <c r="L30" s="15" t="s">
        <v>33</v>
      </c>
      <c r="M30" s="387"/>
      <c r="N30" s="15" t="s">
        <v>288</v>
      </c>
      <c r="O30" s="239" t="s">
        <v>491</v>
      </c>
      <c r="P30" s="359"/>
      <c r="Q30" s="377">
        <v>0</v>
      </c>
      <c r="R30" s="225">
        <v>0</v>
      </c>
      <c r="S30" s="372"/>
    </row>
    <row r="31" spans="1:19" ht="48.6">
      <c r="A31" s="166" t="s">
        <v>75</v>
      </c>
      <c r="B31" s="16" t="s">
        <v>75</v>
      </c>
      <c r="C31" s="31" t="s">
        <v>657</v>
      </c>
      <c r="D31" s="15" t="s">
        <v>832</v>
      </c>
      <c r="E31" s="15" t="s">
        <v>318</v>
      </c>
      <c r="F31" s="103">
        <v>30000</v>
      </c>
      <c r="G31" s="9">
        <v>38</v>
      </c>
      <c r="H31" s="32">
        <v>1140000</v>
      </c>
      <c r="I31" s="15" t="s">
        <v>46</v>
      </c>
      <c r="J31" s="15" t="s">
        <v>1271</v>
      </c>
      <c r="K31" s="8" t="s">
        <v>45</v>
      </c>
      <c r="L31" s="15" t="s">
        <v>33</v>
      </c>
      <c r="M31" s="32" t="s">
        <v>392</v>
      </c>
      <c r="N31" s="15"/>
      <c r="O31" s="239" t="s">
        <v>492</v>
      </c>
      <c r="P31" s="244">
        <f t="shared" ref="P31:P36" si="2">H31</f>
        <v>1140000</v>
      </c>
      <c r="Q31" s="212" t="s">
        <v>1151</v>
      </c>
      <c r="R31" s="224">
        <v>420000</v>
      </c>
      <c r="S31" s="229">
        <f>P31-0</f>
        <v>1140000</v>
      </c>
    </row>
    <row r="32" spans="1:19" ht="48.6">
      <c r="A32" s="166" t="s">
        <v>76</v>
      </c>
      <c r="B32" s="16" t="s">
        <v>76</v>
      </c>
      <c r="C32" s="31" t="s">
        <v>670</v>
      </c>
      <c r="D32" s="15" t="s">
        <v>213</v>
      </c>
      <c r="E32" s="15" t="s">
        <v>319</v>
      </c>
      <c r="F32" s="103">
        <v>6000</v>
      </c>
      <c r="G32" s="9">
        <v>125</v>
      </c>
      <c r="H32" s="32">
        <v>750000</v>
      </c>
      <c r="I32" s="15" t="s">
        <v>46</v>
      </c>
      <c r="J32" s="15" t="s">
        <v>1272</v>
      </c>
      <c r="K32" s="8" t="s">
        <v>45</v>
      </c>
      <c r="L32" s="15" t="s">
        <v>33</v>
      </c>
      <c r="M32" s="32"/>
      <c r="N32" s="15"/>
      <c r="O32" s="239" t="s">
        <v>493</v>
      </c>
      <c r="P32" s="244">
        <f t="shared" si="2"/>
        <v>750000</v>
      </c>
      <c r="Q32" s="43">
        <v>0</v>
      </c>
      <c r="R32" s="225">
        <v>0</v>
      </c>
      <c r="S32" s="229">
        <f t="shared" si="1"/>
        <v>750000</v>
      </c>
    </row>
    <row r="33" spans="1:19" ht="48.6">
      <c r="A33" s="166" t="s">
        <v>77</v>
      </c>
      <c r="B33" s="16" t="s">
        <v>77</v>
      </c>
      <c r="C33" s="31" t="s">
        <v>671</v>
      </c>
      <c r="D33" s="15" t="s">
        <v>213</v>
      </c>
      <c r="E33" s="15" t="s">
        <v>334</v>
      </c>
      <c r="F33" s="103">
        <v>2000</v>
      </c>
      <c r="G33" s="9">
        <v>225</v>
      </c>
      <c r="H33" s="32">
        <v>450000</v>
      </c>
      <c r="I33" s="15" t="s">
        <v>46</v>
      </c>
      <c r="J33" s="15" t="s">
        <v>1272</v>
      </c>
      <c r="K33" s="8" t="s">
        <v>45</v>
      </c>
      <c r="L33" s="15" t="s">
        <v>33</v>
      </c>
      <c r="M33" s="32"/>
      <c r="N33" s="15"/>
      <c r="O33" s="239" t="s">
        <v>494</v>
      </c>
      <c r="P33" s="244">
        <f t="shared" si="2"/>
        <v>450000</v>
      </c>
      <c r="Q33" s="43">
        <v>0</v>
      </c>
      <c r="R33" s="225">
        <v>0</v>
      </c>
      <c r="S33" s="229">
        <f t="shared" si="1"/>
        <v>450000</v>
      </c>
    </row>
    <row r="34" spans="1:19" ht="81">
      <c r="A34" s="166" t="s">
        <v>1031</v>
      </c>
      <c r="B34" s="16" t="s">
        <v>79</v>
      </c>
      <c r="C34" s="31" t="s">
        <v>674</v>
      </c>
      <c r="D34" s="15" t="s">
        <v>214</v>
      </c>
      <c r="E34" s="15" t="s">
        <v>321</v>
      </c>
      <c r="F34" s="103">
        <v>7000</v>
      </c>
      <c r="G34" s="9">
        <v>70</v>
      </c>
      <c r="H34" s="32">
        <v>490000</v>
      </c>
      <c r="I34" s="15" t="s">
        <v>5</v>
      </c>
      <c r="J34" s="15" t="s">
        <v>1273</v>
      </c>
      <c r="K34" s="8" t="s">
        <v>26</v>
      </c>
      <c r="L34" s="15" t="s">
        <v>250</v>
      </c>
      <c r="M34" s="15" t="s">
        <v>378</v>
      </c>
      <c r="N34" s="15"/>
      <c r="O34" s="239" t="s">
        <v>496</v>
      </c>
      <c r="P34" s="244">
        <f t="shared" si="2"/>
        <v>490000</v>
      </c>
      <c r="Q34" s="212" t="s">
        <v>1152</v>
      </c>
      <c r="R34" s="224">
        <v>10000</v>
      </c>
      <c r="S34" s="229">
        <f>P34-0</f>
        <v>490000</v>
      </c>
    </row>
    <row r="35" spans="1:19" ht="162">
      <c r="A35" s="167" t="s">
        <v>1032</v>
      </c>
      <c r="B35" s="11" t="s">
        <v>863</v>
      </c>
      <c r="C35" s="12" t="s">
        <v>672</v>
      </c>
      <c r="D35" s="13" t="s">
        <v>836</v>
      </c>
      <c r="E35" s="13" t="s">
        <v>377</v>
      </c>
      <c r="F35" s="104" t="s">
        <v>357</v>
      </c>
      <c r="G35" s="7" t="s">
        <v>357</v>
      </c>
      <c r="H35" s="75">
        <v>2160000</v>
      </c>
      <c r="I35" s="13" t="s">
        <v>5</v>
      </c>
      <c r="J35" s="13" t="s">
        <v>311</v>
      </c>
      <c r="K35" s="6" t="s">
        <v>357</v>
      </c>
      <c r="L35" s="13" t="s">
        <v>33</v>
      </c>
      <c r="M35" s="75" t="s">
        <v>392</v>
      </c>
      <c r="N35" s="13" t="s">
        <v>620</v>
      </c>
      <c r="O35" s="240" t="s">
        <v>375</v>
      </c>
      <c r="P35" s="245">
        <f t="shared" si="2"/>
        <v>2160000</v>
      </c>
      <c r="Q35" s="44" t="s">
        <v>376</v>
      </c>
      <c r="R35" s="226">
        <v>2260000</v>
      </c>
      <c r="S35" s="229">
        <v>0</v>
      </c>
    </row>
    <row r="36" spans="1:19" ht="85.2" customHeight="1">
      <c r="A36" s="166" t="s">
        <v>1033</v>
      </c>
      <c r="B36" s="16" t="s">
        <v>78</v>
      </c>
      <c r="C36" s="31" t="s">
        <v>673</v>
      </c>
      <c r="D36" s="15" t="s">
        <v>214</v>
      </c>
      <c r="E36" s="15" t="s">
        <v>344</v>
      </c>
      <c r="F36" s="103">
        <v>6000</v>
      </c>
      <c r="G36" s="9">
        <v>75</v>
      </c>
      <c r="H36" s="32">
        <v>450000</v>
      </c>
      <c r="I36" s="15" t="s">
        <v>20</v>
      </c>
      <c r="J36" s="15" t="s">
        <v>1276</v>
      </c>
      <c r="K36" s="6" t="s">
        <v>293</v>
      </c>
      <c r="L36" s="34" t="s">
        <v>315</v>
      </c>
      <c r="M36" s="32"/>
      <c r="N36" s="15" t="s">
        <v>1259</v>
      </c>
      <c r="O36" s="239" t="s">
        <v>495</v>
      </c>
      <c r="P36" s="244">
        <f t="shared" si="2"/>
        <v>450000</v>
      </c>
      <c r="Q36" s="43">
        <v>0</v>
      </c>
      <c r="R36" s="225">
        <v>0</v>
      </c>
      <c r="S36" s="229">
        <f t="shared" si="1"/>
        <v>450000</v>
      </c>
    </row>
    <row r="37" spans="1:19" ht="48.6">
      <c r="A37" s="167" t="s">
        <v>1034</v>
      </c>
      <c r="B37" s="11" t="s">
        <v>863</v>
      </c>
      <c r="C37" s="12" t="s">
        <v>740</v>
      </c>
      <c r="D37" s="13" t="s">
        <v>214</v>
      </c>
      <c r="E37" s="13" t="s">
        <v>336</v>
      </c>
      <c r="F37" s="104">
        <v>10000</v>
      </c>
      <c r="G37" s="7">
        <v>50</v>
      </c>
      <c r="H37" s="75">
        <f>F37*G37</f>
        <v>500000</v>
      </c>
      <c r="I37" s="13" t="s">
        <v>5</v>
      </c>
      <c r="J37" s="13" t="s">
        <v>1276</v>
      </c>
      <c r="K37" s="6" t="s">
        <v>30</v>
      </c>
      <c r="L37" s="13" t="s">
        <v>249</v>
      </c>
      <c r="M37" s="13" t="s">
        <v>379</v>
      </c>
      <c r="N37" s="22"/>
      <c r="O37" s="240" t="s">
        <v>497</v>
      </c>
      <c r="P37" s="221">
        <v>0</v>
      </c>
      <c r="Q37" s="45">
        <v>0</v>
      </c>
      <c r="R37" s="227">
        <v>0</v>
      </c>
      <c r="S37" s="229">
        <f t="shared" si="1"/>
        <v>0</v>
      </c>
    </row>
    <row r="38" spans="1:19" ht="48.6">
      <c r="A38" s="166">
        <v>13</v>
      </c>
      <c r="B38" s="16" t="s">
        <v>121</v>
      </c>
      <c r="C38" s="31" t="s">
        <v>675</v>
      </c>
      <c r="D38" s="15" t="s">
        <v>802</v>
      </c>
      <c r="E38" s="15" t="s">
        <v>329</v>
      </c>
      <c r="F38" s="103">
        <v>1000</v>
      </c>
      <c r="G38" s="9">
        <v>69</v>
      </c>
      <c r="H38" s="32">
        <v>69000</v>
      </c>
      <c r="I38" s="15" t="s">
        <v>9</v>
      </c>
      <c r="J38" s="15" t="s">
        <v>1277</v>
      </c>
      <c r="K38" s="8" t="s">
        <v>29</v>
      </c>
      <c r="L38" s="15" t="s">
        <v>140</v>
      </c>
      <c r="M38" s="32"/>
      <c r="N38" s="15"/>
      <c r="O38" s="239" t="s">
        <v>498</v>
      </c>
      <c r="P38" s="244">
        <f t="shared" ref="P38:P46" si="3">H38</f>
        <v>69000</v>
      </c>
      <c r="Q38" s="41" t="s">
        <v>357</v>
      </c>
      <c r="R38" s="223">
        <v>0</v>
      </c>
      <c r="S38" s="229">
        <f t="shared" si="1"/>
        <v>69000</v>
      </c>
    </row>
    <row r="39" spans="1:19" ht="64.8">
      <c r="A39" s="166" t="s">
        <v>80</v>
      </c>
      <c r="B39" s="16" t="s">
        <v>80</v>
      </c>
      <c r="C39" s="31" t="s">
        <v>656</v>
      </c>
      <c r="D39" s="15" t="s">
        <v>215</v>
      </c>
      <c r="E39" s="15" t="s">
        <v>318</v>
      </c>
      <c r="F39" s="103">
        <v>10000</v>
      </c>
      <c r="G39" s="9">
        <v>38</v>
      </c>
      <c r="H39" s="32">
        <v>380000</v>
      </c>
      <c r="I39" s="15" t="s">
        <v>3</v>
      </c>
      <c r="J39" s="15" t="s">
        <v>1271</v>
      </c>
      <c r="K39" s="8" t="s">
        <v>26</v>
      </c>
      <c r="L39" s="15" t="s">
        <v>33</v>
      </c>
      <c r="M39" s="32"/>
      <c r="N39" s="15"/>
      <c r="O39" s="239" t="s">
        <v>499</v>
      </c>
      <c r="P39" s="244">
        <f t="shared" si="3"/>
        <v>380000</v>
      </c>
      <c r="Q39" s="43">
        <v>0</v>
      </c>
      <c r="R39" s="225">
        <v>0</v>
      </c>
      <c r="S39" s="229">
        <f t="shared" si="1"/>
        <v>380000</v>
      </c>
    </row>
    <row r="40" spans="1:19" ht="70.8" customHeight="1">
      <c r="A40" s="166" t="s">
        <v>81</v>
      </c>
      <c r="B40" s="16" t="s">
        <v>81</v>
      </c>
      <c r="C40" s="31" t="s">
        <v>676</v>
      </c>
      <c r="D40" s="15" t="s">
        <v>215</v>
      </c>
      <c r="E40" s="15" t="s">
        <v>319</v>
      </c>
      <c r="F40" s="103">
        <v>2000</v>
      </c>
      <c r="G40" s="9">
        <v>125</v>
      </c>
      <c r="H40" s="32">
        <v>250000</v>
      </c>
      <c r="I40" s="15" t="s">
        <v>3</v>
      </c>
      <c r="J40" s="15" t="s">
        <v>1272</v>
      </c>
      <c r="K40" s="8" t="s">
        <v>26</v>
      </c>
      <c r="L40" s="15" t="s">
        <v>33</v>
      </c>
      <c r="M40" s="32"/>
      <c r="N40" s="15"/>
      <c r="O40" s="239" t="s">
        <v>500</v>
      </c>
      <c r="P40" s="244">
        <f t="shared" si="3"/>
        <v>250000</v>
      </c>
      <c r="Q40" s="43">
        <v>0</v>
      </c>
      <c r="R40" s="225">
        <v>0</v>
      </c>
      <c r="S40" s="229">
        <f t="shared" si="1"/>
        <v>250000</v>
      </c>
    </row>
    <row r="41" spans="1:19" ht="97.2">
      <c r="A41" s="166" t="s">
        <v>1035</v>
      </c>
      <c r="B41" s="16" t="s">
        <v>86</v>
      </c>
      <c r="C41" s="31" t="s">
        <v>677</v>
      </c>
      <c r="D41" s="15" t="s">
        <v>837</v>
      </c>
      <c r="E41" s="15" t="s">
        <v>343</v>
      </c>
      <c r="F41" s="103">
        <v>1000</v>
      </c>
      <c r="G41" s="9">
        <v>24</v>
      </c>
      <c r="H41" s="32">
        <f t="shared" ref="H41:H50" si="4">F41*G41</f>
        <v>24000</v>
      </c>
      <c r="I41" s="15" t="s">
        <v>5</v>
      </c>
      <c r="J41" s="15" t="s">
        <v>1278</v>
      </c>
      <c r="K41" s="8" t="s">
        <v>252</v>
      </c>
      <c r="L41" s="15" t="s">
        <v>247</v>
      </c>
      <c r="M41" s="25" t="s">
        <v>380</v>
      </c>
      <c r="N41" s="15"/>
      <c r="O41" s="239" t="s">
        <v>501</v>
      </c>
      <c r="P41" s="245">
        <f t="shared" si="3"/>
        <v>24000</v>
      </c>
      <c r="Q41" s="43">
        <v>0</v>
      </c>
      <c r="R41" s="225">
        <v>0</v>
      </c>
      <c r="S41" s="229">
        <f t="shared" si="1"/>
        <v>24000</v>
      </c>
    </row>
    <row r="42" spans="1:19" ht="97.2">
      <c r="A42" s="166" t="s">
        <v>1036</v>
      </c>
      <c r="B42" s="16" t="s">
        <v>87</v>
      </c>
      <c r="C42" s="31" t="s">
        <v>678</v>
      </c>
      <c r="D42" s="15" t="s">
        <v>269</v>
      </c>
      <c r="E42" s="15" t="s">
        <v>332</v>
      </c>
      <c r="F42" s="103">
        <v>1000</v>
      </c>
      <c r="G42" s="9">
        <v>220</v>
      </c>
      <c r="H42" s="32">
        <f t="shared" si="4"/>
        <v>220000</v>
      </c>
      <c r="I42" s="15" t="s">
        <v>5</v>
      </c>
      <c r="J42" s="15" t="s">
        <v>1278</v>
      </c>
      <c r="K42" s="8" t="s">
        <v>252</v>
      </c>
      <c r="L42" s="15" t="s">
        <v>37</v>
      </c>
      <c r="M42" s="75" t="s">
        <v>381</v>
      </c>
      <c r="N42" s="391" t="s">
        <v>621</v>
      </c>
      <c r="O42" s="239" t="s">
        <v>503</v>
      </c>
      <c r="P42" s="246">
        <f t="shared" si="3"/>
        <v>220000</v>
      </c>
      <c r="Q42" s="43">
        <v>0</v>
      </c>
      <c r="R42" s="225">
        <v>0</v>
      </c>
      <c r="S42" s="229">
        <f t="shared" si="1"/>
        <v>220000</v>
      </c>
    </row>
    <row r="43" spans="1:19" ht="97.2">
      <c r="A43" s="166" t="s">
        <v>1037</v>
      </c>
      <c r="B43" s="16" t="s">
        <v>88</v>
      </c>
      <c r="C43" s="31" t="s">
        <v>679</v>
      </c>
      <c r="D43" s="15" t="s">
        <v>265</v>
      </c>
      <c r="E43" s="15" t="s">
        <v>342</v>
      </c>
      <c r="F43" s="103">
        <v>1000</v>
      </c>
      <c r="G43" s="9">
        <v>95</v>
      </c>
      <c r="H43" s="32">
        <f t="shared" si="4"/>
        <v>95000</v>
      </c>
      <c r="I43" s="15" t="s">
        <v>5</v>
      </c>
      <c r="J43" s="15" t="s">
        <v>1278</v>
      </c>
      <c r="K43" s="8" t="s">
        <v>252</v>
      </c>
      <c r="L43" s="15" t="s">
        <v>248</v>
      </c>
      <c r="M43" s="75" t="s">
        <v>382</v>
      </c>
      <c r="N43" s="392"/>
      <c r="O43" s="239" t="s">
        <v>502</v>
      </c>
      <c r="P43" s="246">
        <f t="shared" si="3"/>
        <v>95000</v>
      </c>
      <c r="Q43" s="43">
        <v>0</v>
      </c>
      <c r="R43" s="225">
        <v>0</v>
      </c>
      <c r="S43" s="229">
        <f t="shared" si="1"/>
        <v>95000</v>
      </c>
    </row>
    <row r="44" spans="1:19" ht="97.2">
      <c r="A44" s="166" t="s">
        <v>1038</v>
      </c>
      <c r="B44" s="16" t="s">
        <v>89</v>
      </c>
      <c r="C44" s="31" t="s">
        <v>680</v>
      </c>
      <c r="D44" s="15" t="s">
        <v>216</v>
      </c>
      <c r="E44" s="15" t="s">
        <v>332</v>
      </c>
      <c r="F44" s="103">
        <v>1000</v>
      </c>
      <c r="G44" s="9">
        <v>220</v>
      </c>
      <c r="H44" s="32">
        <f t="shared" si="4"/>
        <v>220000</v>
      </c>
      <c r="I44" s="15" t="s">
        <v>5</v>
      </c>
      <c r="J44" s="15" t="s">
        <v>1278</v>
      </c>
      <c r="K44" s="8" t="s">
        <v>252</v>
      </c>
      <c r="L44" s="15" t="s">
        <v>253</v>
      </c>
      <c r="M44" s="75" t="s">
        <v>381</v>
      </c>
      <c r="N44" s="393"/>
      <c r="O44" s="239" t="s">
        <v>504</v>
      </c>
      <c r="P44" s="247">
        <f t="shared" si="3"/>
        <v>220000</v>
      </c>
      <c r="Q44" s="43">
        <v>0</v>
      </c>
      <c r="R44" s="225">
        <v>0</v>
      </c>
      <c r="S44" s="229">
        <f t="shared" si="1"/>
        <v>220000</v>
      </c>
    </row>
    <row r="45" spans="1:19" ht="97.2">
      <c r="A45" s="166" t="s">
        <v>1039</v>
      </c>
      <c r="B45" s="16" t="s">
        <v>83</v>
      </c>
      <c r="C45" s="31" t="s">
        <v>659</v>
      </c>
      <c r="D45" s="15" t="s">
        <v>216</v>
      </c>
      <c r="E45" s="15" t="s">
        <v>340</v>
      </c>
      <c r="F45" s="103">
        <v>4000</v>
      </c>
      <c r="G45" s="9">
        <v>87</v>
      </c>
      <c r="H45" s="32">
        <f t="shared" si="4"/>
        <v>348000</v>
      </c>
      <c r="I45" s="15" t="s">
        <v>5</v>
      </c>
      <c r="J45" s="15" t="s">
        <v>1271</v>
      </c>
      <c r="K45" s="8" t="s">
        <v>34</v>
      </c>
      <c r="L45" s="15" t="s">
        <v>33</v>
      </c>
      <c r="M45" s="75" t="s">
        <v>351</v>
      </c>
      <c r="N45" s="15" t="s">
        <v>453</v>
      </c>
      <c r="O45" s="239" t="s">
        <v>505</v>
      </c>
      <c r="P45" s="244">
        <f t="shared" si="3"/>
        <v>348000</v>
      </c>
      <c r="Q45" s="43">
        <v>0</v>
      </c>
      <c r="R45" s="225">
        <v>0</v>
      </c>
      <c r="S45" s="229">
        <f t="shared" si="1"/>
        <v>348000</v>
      </c>
    </row>
    <row r="46" spans="1:19" ht="81">
      <c r="A46" s="166" t="s">
        <v>1040</v>
      </c>
      <c r="B46" s="16" t="s">
        <v>82</v>
      </c>
      <c r="C46" s="31" t="s">
        <v>681</v>
      </c>
      <c r="D46" s="15" t="s">
        <v>216</v>
      </c>
      <c r="E46" s="15" t="s">
        <v>341</v>
      </c>
      <c r="F46" s="103">
        <v>5000</v>
      </c>
      <c r="G46" s="9">
        <v>32</v>
      </c>
      <c r="H46" s="32">
        <f t="shared" si="4"/>
        <v>160000</v>
      </c>
      <c r="I46" s="15" t="s">
        <v>5</v>
      </c>
      <c r="J46" s="15" t="s">
        <v>1271</v>
      </c>
      <c r="K46" s="8" t="s">
        <v>34</v>
      </c>
      <c r="L46" s="15" t="s">
        <v>299</v>
      </c>
      <c r="M46" s="75" t="s">
        <v>383</v>
      </c>
      <c r="N46" s="5"/>
      <c r="O46" s="239" t="s">
        <v>506</v>
      </c>
      <c r="P46" s="244">
        <f t="shared" si="3"/>
        <v>160000</v>
      </c>
      <c r="Q46" s="43">
        <v>0</v>
      </c>
      <c r="R46" s="225">
        <v>0</v>
      </c>
      <c r="S46" s="229">
        <f t="shared" si="1"/>
        <v>160000</v>
      </c>
    </row>
    <row r="47" spans="1:19" ht="129.6">
      <c r="A47" s="166" t="s">
        <v>1041</v>
      </c>
      <c r="B47" s="16" t="s">
        <v>84</v>
      </c>
      <c r="C47" s="31" t="s">
        <v>662</v>
      </c>
      <c r="D47" s="15" t="s">
        <v>216</v>
      </c>
      <c r="E47" s="15" t="s">
        <v>339</v>
      </c>
      <c r="F47" s="103">
        <v>6000</v>
      </c>
      <c r="G47" s="9">
        <v>80</v>
      </c>
      <c r="H47" s="32">
        <f t="shared" si="4"/>
        <v>480000</v>
      </c>
      <c r="I47" s="15" t="s">
        <v>5</v>
      </c>
      <c r="J47" s="15" t="s">
        <v>1272</v>
      </c>
      <c r="K47" s="8" t="s">
        <v>34</v>
      </c>
      <c r="L47" s="15" t="s">
        <v>33</v>
      </c>
      <c r="M47" s="75" t="s">
        <v>384</v>
      </c>
      <c r="N47" s="15" t="s">
        <v>1027</v>
      </c>
      <c r="O47" s="239" t="s">
        <v>507</v>
      </c>
      <c r="P47" s="245">
        <v>350000</v>
      </c>
      <c r="Q47" s="43">
        <v>0</v>
      </c>
      <c r="R47" s="225">
        <v>0</v>
      </c>
      <c r="S47" s="229">
        <f t="shared" si="1"/>
        <v>350000</v>
      </c>
    </row>
    <row r="48" spans="1:19" ht="97.2">
      <c r="A48" s="166" t="s">
        <v>1042</v>
      </c>
      <c r="B48" s="16" t="s">
        <v>85</v>
      </c>
      <c r="C48" s="31" t="s">
        <v>682</v>
      </c>
      <c r="D48" s="15" t="s">
        <v>216</v>
      </c>
      <c r="E48" s="15" t="s">
        <v>331</v>
      </c>
      <c r="F48" s="103">
        <v>3000</v>
      </c>
      <c r="G48" s="9">
        <v>200</v>
      </c>
      <c r="H48" s="32">
        <f t="shared" si="4"/>
        <v>600000</v>
      </c>
      <c r="I48" s="15" t="s">
        <v>5</v>
      </c>
      <c r="J48" s="15" t="s">
        <v>1279</v>
      </c>
      <c r="K48" s="8" t="s">
        <v>34</v>
      </c>
      <c r="L48" s="15" t="s">
        <v>33</v>
      </c>
      <c r="M48" s="75" t="s">
        <v>352</v>
      </c>
      <c r="N48" s="5"/>
      <c r="O48" s="239" t="s">
        <v>508</v>
      </c>
      <c r="P48" s="244">
        <f>H48</f>
        <v>600000</v>
      </c>
      <c r="Q48" s="43">
        <v>0</v>
      </c>
      <c r="R48" s="225">
        <v>0</v>
      </c>
      <c r="S48" s="229">
        <f t="shared" si="1"/>
        <v>600000</v>
      </c>
    </row>
    <row r="49" spans="1:19" s="14" customFormat="1" ht="145.80000000000001">
      <c r="A49" s="166" t="s">
        <v>1043</v>
      </c>
      <c r="B49" s="16" t="s">
        <v>90</v>
      </c>
      <c r="C49" s="31" t="s">
        <v>683</v>
      </c>
      <c r="D49" s="15" t="s">
        <v>216</v>
      </c>
      <c r="E49" s="15" t="s">
        <v>337</v>
      </c>
      <c r="F49" s="103">
        <v>8000</v>
      </c>
      <c r="G49" s="9">
        <v>72</v>
      </c>
      <c r="H49" s="32">
        <f t="shared" si="4"/>
        <v>576000</v>
      </c>
      <c r="I49" s="15" t="s">
        <v>5</v>
      </c>
      <c r="J49" s="15" t="s">
        <v>1279</v>
      </c>
      <c r="K49" s="8" t="s">
        <v>34</v>
      </c>
      <c r="L49" s="15" t="s">
        <v>33</v>
      </c>
      <c r="M49" s="75" t="s">
        <v>385</v>
      </c>
      <c r="N49" s="15"/>
      <c r="O49" s="239" t="s">
        <v>300</v>
      </c>
      <c r="P49" s="245">
        <v>55000</v>
      </c>
      <c r="Q49" s="43">
        <v>0</v>
      </c>
      <c r="R49" s="225">
        <v>0</v>
      </c>
      <c r="S49" s="229">
        <f t="shared" si="1"/>
        <v>55000</v>
      </c>
    </row>
    <row r="50" spans="1:19" ht="129.6">
      <c r="A50" s="166" t="s">
        <v>1044</v>
      </c>
      <c r="B50" s="16" t="s">
        <v>91</v>
      </c>
      <c r="C50" s="31" t="s">
        <v>656</v>
      </c>
      <c r="D50" s="15" t="s">
        <v>216</v>
      </c>
      <c r="E50" s="15" t="s">
        <v>318</v>
      </c>
      <c r="F50" s="103">
        <v>22000</v>
      </c>
      <c r="G50" s="9">
        <v>38</v>
      </c>
      <c r="H50" s="32">
        <f t="shared" si="4"/>
        <v>836000</v>
      </c>
      <c r="I50" s="15" t="s">
        <v>5</v>
      </c>
      <c r="J50" s="15" t="s">
        <v>1280</v>
      </c>
      <c r="K50" s="8" t="s">
        <v>34</v>
      </c>
      <c r="L50" s="15" t="s">
        <v>35</v>
      </c>
      <c r="M50" s="75" t="s">
        <v>386</v>
      </c>
      <c r="N50" s="5"/>
      <c r="O50" s="239" t="s">
        <v>509</v>
      </c>
      <c r="P50" s="221">
        <v>0</v>
      </c>
      <c r="Q50" s="43">
        <v>0</v>
      </c>
      <c r="R50" s="225">
        <v>0</v>
      </c>
      <c r="S50" s="229">
        <f t="shared" si="1"/>
        <v>0</v>
      </c>
    </row>
    <row r="51" spans="1:19" ht="97.2">
      <c r="A51" s="166" t="s">
        <v>1045</v>
      </c>
      <c r="B51" s="16" t="s">
        <v>92</v>
      </c>
      <c r="C51" s="31" t="s">
        <v>684</v>
      </c>
      <c r="D51" s="15" t="s">
        <v>216</v>
      </c>
      <c r="E51" s="15" t="s">
        <v>319</v>
      </c>
      <c r="F51" s="103">
        <v>5000</v>
      </c>
      <c r="G51" s="9">
        <v>125</v>
      </c>
      <c r="H51" s="32">
        <v>625000</v>
      </c>
      <c r="I51" s="15" t="s">
        <v>5</v>
      </c>
      <c r="J51" s="15" t="s">
        <v>1272</v>
      </c>
      <c r="K51" s="8" t="s">
        <v>26</v>
      </c>
      <c r="L51" s="15" t="s">
        <v>33</v>
      </c>
      <c r="M51" s="75" t="s">
        <v>387</v>
      </c>
      <c r="N51" s="5"/>
      <c r="O51" s="239" t="s">
        <v>510</v>
      </c>
      <c r="P51" s="221">
        <v>0</v>
      </c>
      <c r="Q51" s="43">
        <v>0</v>
      </c>
      <c r="R51" s="225">
        <v>0</v>
      </c>
      <c r="S51" s="229">
        <f t="shared" si="1"/>
        <v>0</v>
      </c>
    </row>
    <row r="52" spans="1:19" ht="97.2">
      <c r="A52" s="166" t="s">
        <v>1046</v>
      </c>
      <c r="B52" s="16" t="s">
        <v>93</v>
      </c>
      <c r="C52" s="31" t="s">
        <v>650</v>
      </c>
      <c r="D52" s="15" t="s">
        <v>216</v>
      </c>
      <c r="E52" s="15" t="s">
        <v>324</v>
      </c>
      <c r="F52" s="103">
        <v>13000</v>
      </c>
      <c r="G52" s="9">
        <v>68</v>
      </c>
      <c r="H52" s="32">
        <f>F52*G52</f>
        <v>884000</v>
      </c>
      <c r="I52" s="15" t="s">
        <v>5</v>
      </c>
      <c r="J52" s="15" t="s">
        <v>1272</v>
      </c>
      <c r="K52" s="8" t="s">
        <v>26</v>
      </c>
      <c r="L52" s="15" t="s">
        <v>33</v>
      </c>
      <c r="M52" s="75" t="s">
        <v>387</v>
      </c>
      <c r="N52" s="5"/>
      <c r="O52" s="239" t="s">
        <v>511</v>
      </c>
      <c r="P52" s="221">
        <v>0</v>
      </c>
      <c r="Q52" s="43">
        <v>0</v>
      </c>
      <c r="R52" s="225">
        <v>0</v>
      </c>
      <c r="S52" s="229">
        <f t="shared" si="1"/>
        <v>0</v>
      </c>
    </row>
    <row r="53" spans="1:19" ht="97.2">
      <c r="A53" s="166" t="s">
        <v>1047</v>
      </c>
      <c r="B53" s="16" t="s">
        <v>94</v>
      </c>
      <c r="C53" s="31" t="s">
        <v>650</v>
      </c>
      <c r="D53" s="15" t="s">
        <v>216</v>
      </c>
      <c r="E53" s="15" t="s">
        <v>320</v>
      </c>
      <c r="F53" s="103">
        <v>1000</v>
      </c>
      <c r="G53" s="9">
        <v>86</v>
      </c>
      <c r="H53" s="32">
        <v>86000</v>
      </c>
      <c r="I53" s="15" t="s">
        <v>5</v>
      </c>
      <c r="J53" s="15" t="s">
        <v>1272</v>
      </c>
      <c r="K53" s="8" t="s">
        <v>26</v>
      </c>
      <c r="L53" s="15" t="s">
        <v>33</v>
      </c>
      <c r="M53" s="75" t="s">
        <v>387</v>
      </c>
      <c r="N53" s="5"/>
      <c r="O53" s="239" t="s">
        <v>512</v>
      </c>
      <c r="P53" s="221">
        <v>0</v>
      </c>
      <c r="Q53" s="43">
        <v>0</v>
      </c>
      <c r="R53" s="225">
        <v>0</v>
      </c>
      <c r="S53" s="229">
        <f t="shared" si="1"/>
        <v>0</v>
      </c>
    </row>
    <row r="54" spans="1:19" ht="48.6">
      <c r="A54" s="167" t="s">
        <v>1048</v>
      </c>
      <c r="B54" s="11" t="s">
        <v>863</v>
      </c>
      <c r="C54" s="12" t="s">
        <v>685</v>
      </c>
      <c r="D54" s="13" t="s">
        <v>217</v>
      </c>
      <c r="E54" s="13" t="s">
        <v>331</v>
      </c>
      <c r="F54" s="104">
        <v>1000</v>
      </c>
      <c r="G54" s="7">
        <v>195</v>
      </c>
      <c r="H54" s="75">
        <f>F54*G54</f>
        <v>195000</v>
      </c>
      <c r="I54" s="13" t="s">
        <v>1159</v>
      </c>
      <c r="J54" s="13" t="s">
        <v>452</v>
      </c>
      <c r="K54" s="6"/>
      <c r="L54" s="13" t="s">
        <v>33</v>
      </c>
      <c r="M54" s="75" t="s">
        <v>392</v>
      </c>
      <c r="N54" s="13"/>
      <c r="O54" s="240" t="s">
        <v>513</v>
      </c>
      <c r="P54" s="245">
        <f>H54</f>
        <v>195000</v>
      </c>
      <c r="Q54" s="44">
        <v>281693</v>
      </c>
      <c r="R54" s="226">
        <v>281693</v>
      </c>
      <c r="S54" s="229">
        <v>0</v>
      </c>
    </row>
    <row r="55" spans="1:19" ht="64.8">
      <c r="A55" s="167" t="s">
        <v>1049</v>
      </c>
      <c r="B55" s="11" t="s">
        <v>863</v>
      </c>
      <c r="C55" s="12" t="s">
        <v>686</v>
      </c>
      <c r="D55" s="13" t="s">
        <v>217</v>
      </c>
      <c r="E55" s="13" t="s">
        <v>338</v>
      </c>
      <c r="F55" s="104">
        <v>3000</v>
      </c>
      <c r="G55" s="7">
        <v>108</v>
      </c>
      <c r="H55" s="75">
        <f>F55*G55</f>
        <v>324000</v>
      </c>
      <c r="I55" s="13" t="s">
        <v>1159</v>
      </c>
      <c r="J55" s="13" t="s">
        <v>452</v>
      </c>
      <c r="K55" s="6"/>
      <c r="L55" s="13"/>
      <c r="M55" s="75" t="s">
        <v>388</v>
      </c>
      <c r="N55" s="13"/>
      <c r="O55" s="240" t="s">
        <v>305</v>
      </c>
      <c r="P55" s="245">
        <f>H55</f>
        <v>324000</v>
      </c>
      <c r="Q55" s="45">
        <v>0</v>
      </c>
      <c r="R55" s="227">
        <v>0</v>
      </c>
      <c r="S55" s="229">
        <f t="shared" si="1"/>
        <v>324000</v>
      </c>
    </row>
    <row r="56" spans="1:19" ht="64.8">
      <c r="A56" s="167" t="s">
        <v>1050</v>
      </c>
      <c r="B56" s="11" t="s">
        <v>863</v>
      </c>
      <c r="C56" s="12" t="s">
        <v>687</v>
      </c>
      <c r="D56" s="13" t="s">
        <v>755</v>
      </c>
      <c r="E56" s="13" t="s">
        <v>335</v>
      </c>
      <c r="F56" s="104">
        <v>3000</v>
      </c>
      <c r="G56" s="7">
        <v>74</v>
      </c>
      <c r="H56" s="75">
        <f>F56*G56</f>
        <v>222000</v>
      </c>
      <c r="I56" s="13" t="s">
        <v>1158</v>
      </c>
      <c r="J56" s="13" t="s">
        <v>452</v>
      </c>
      <c r="K56" s="6"/>
      <c r="L56" s="13" t="s">
        <v>33</v>
      </c>
      <c r="M56" s="98" t="s">
        <v>1154</v>
      </c>
      <c r="N56" s="13"/>
      <c r="O56" s="240" t="s">
        <v>297</v>
      </c>
      <c r="P56" s="245">
        <f>H56</f>
        <v>222000</v>
      </c>
      <c r="Q56" s="44">
        <v>21576</v>
      </c>
      <c r="R56" s="226">
        <v>21576</v>
      </c>
      <c r="S56" s="229">
        <f>P56-0</f>
        <v>222000</v>
      </c>
    </row>
    <row r="57" spans="1:19" ht="133.80000000000001" customHeight="1">
      <c r="A57" s="167" t="s">
        <v>1051</v>
      </c>
      <c r="B57" s="11" t="s">
        <v>863</v>
      </c>
      <c r="C57" s="12" t="s">
        <v>688</v>
      </c>
      <c r="D57" s="13" t="s">
        <v>217</v>
      </c>
      <c r="E57" s="13" t="s">
        <v>319</v>
      </c>
      <c r="F57" s="104">
        <v>3000</v>
      </c>
      <c r="G57" s="7">
        <v>125</v>
      </c>
      <c r="H57" s="75">
        <f>F57*G57</f>
        <v>375000</v>
      </c>
      <c r="I57" s="13" t="s">
        <v>11</v>
      </c>
      <c r="J57" s="13" t="s">
        <v>1281</v>
      </c>
      <c r="K57" s="6" t="s">
        <v>3</v>
      </c>
      <c r="L57" s="13" t="s">
        <v>33</v>
      </c>
      <c r="M57" s="75" t="s">
        <v>389</v>
      </c>
      <c r="N57" s="13"/>
      <c r="O57" s="240" t="s">
        <v>514</v>
      </c>
      <c r="P57" s="245">
        <v>2634</v>
      </c>
      <c r="Q57" s="45">
        <v>0</v>
      </c>
      <c r="R57" s="227">
        <v>0</v>
      </c>
      <c r="S57" s="229">
        <f t="shared" si="1"/>
        <v>2634</v>
      </c>
    </row>
    <row r="58" spans="1:19" s="19" customFormat="1" ht="129.6">
      <c r="A58" s="166" t="s">
        <v>1052</v>
      </c>
      <c r="B58" s="16" t="s">
        <v>95</v>
      </c>
      <c r="C58" s="31" t="s">
        <v>689</v>
      </c>
      <c r="D58" s="15" t="s">
        <v>217</v>
      </c>
      <c r="E58" s="15" t="s">
        <v>320</v>
      </c>
      <c r="F58" s="103">
        <v>4000</v>
      </c>
      <c r="G58" s="9">
        <v>90</v>
      </c>
      <c r="H58" s="32">
        <v>360000</v>
      </c>
      <c r="I58" s="15" t="s">
        <v>11</v>
      </c>
      <c r="J58" s="15" t="s">
        <v>1275</v>
      </c>
      <c r="K58" s="8" t="s">
        <v>27</v>
      </c>
      <c r="L58" s="15" t="s">
        <v>33</v>
      </c>
      <c r="M58" s="32" t="s">
        <v>394</v>
      </c>
      <c r="N58" s="15" t="s">
        <v>622</v>
      </c>
      <c r="O58" s="239" t="s">
        <v>515</v>
      </c>
      <c r="P58" s="245">
        <v>180000</v>
      </c>
      <c r="Q58" s="43">
        <v>0</v>
      </c>
      <c r="R58" s="225">
        <v>0</v>
      </c>
      <c r="S58" s="229">
        <f t="shared" si="1"/>
        <v>180000</v>
      </c>
    </row>
    <row r="59" spans="1:19" ht="102" customHeight="1">
      <c r="A59" s="167" t="s">
        <v>1053</v>
      </c>
      <c r="B59" s="11" t="s">
        <v>863</v>
      </c>
      <c r="C59" s="12" t="s">
        <v>669</v>
      </c>
      <c r="D59" s="13" t="s">
        <v>217</v>
      </c>
      <c r="E59" s="13" t="s">
        <v>328</v>
      </c>
      <c r="F59" s="104">
        <v>1000</v>
      </c>
      <c r="G59" s="7">
        <v>460</v>
      </c>
      <c r="H59" s="75">
        <f>F59*G59</f>
        <v>460000</v>
      </c>
      <c r="I59" s="13" t="s">
        <v>11</v>
      </c>
      <c r="J59" s="13" t="s">
        <v>1282</v>
      </c>
      <c r="K59" s="6" t="s">
        <v>285</v>
      </c>
      <c r="L59" s="13" t="s">
        <v>33</v>
      </c>
      <c r="M59" s="75" t="s">
        <v>390</v>
      </c>
      <c r="N59" s="5"/>
      <c r="O59" s="240" t="s">
        <v>516</v>
      </c>
      <c r="P59" s="245">
        <v>4321</v>
      </c>
      <c r="Q59" s="106" t="s">
        <v>1155</v>
      </c>
      <c r="R59" s="226">
        <v>255819</v>
      </c>
      <c r="S59" s="229">
        <f t="shared" si="1"/>
        <v>-251498</v>
      </c>
    </row>
    <row r="60" spans="1:19" ht="97.2">
      <c r="A60" s="166" t="s">
        <v>1054</v>
      </c>
      <c r="B60" s="16" t="s">
        <v>246</v>
      </c>
      <c r="C60" s="31" t="s">
        <v>669</v>
      </c>
      <c r="D60" s="15" t="s">
        <v>217</v>
      </c>
      <c r="E60" s="15" t="s">
        <v>326</v>
      </c>
      <c r="F60" s="103">
        <v>7000</v>
      </c>
      <c r="G60" s="9">
        <v>68</v>
      </c>
      <c r="H60" s="32">
        <v>476000</v>
      </c>
      <c r="I60" s="15" t="s">
        <v>11</v>
      </c>
      <c r="J60" s="15" t="s">
        <v>1282</v>
      </c>
      <c r="K60" s="8" t="s">
        <v>28</v>
      </c>
      <c r="L60" s="15" t="s">
        <v>33</v>
      </c>
      <c r="M60" s="32"/>
      <c r="N60" s="15" t="s">
        <v>283</v>
      </c>
      <c r="O60" s="239" t="s">
        <v>517</v>
      </c>
      <c r="P60" s="244">
        <f>H60</f>
        <v>476000</v>
      </c>
      <c r="Q60" s="43">
        <v>0</v>
      </c>
      <c r="R60" s="225">
        <v>0</v>
      </c>
      <c r="S60" s="229">
        <f t="shared" si="1"/>
        <v>476000</v>
      </c>
    </row>
    <row r="61" spans="1:19" ht="48.6">
      <c r="A61" s="166" t="s">
        <v>96</v>
      </c>
      <c r="B61" s="16" t="s">
        <v>96</v>
      </c>
      <c r="C61" s="31" t="s">
        <v>669</v>
      </c>
      <c r="D61" s="15" t="s">
        <v>756</v>
      </c>
      <c r="E61" s="15" t="s">
        <v>326</v>
      </c>
      <c r="F61" s="103">
        <v>5000</v>
      </c>
      <c r="G61" s="9">
        <v>68</v>
      </c>
      <c r="H61" s="32">
        <v>340000</v>
      </c>
      <c r="I61" s="15" t="s">
        <v>15</v>
      </c>
      <c r="J61" s="15" t="s">
        <v>1282</v>
      </c>
      <c r="K61" s="8" t="s">
        <v>28</v>
      </c>
      <c r="L61" s="15" t="s">
        <v>33</v>
      </c>
      <c r="M61" s="32"/>
      <c r="N61" s="15" t="s">
        <v>284</v>
      </c>
      <c r="O61" s="239" t="s">
        <v>518</v>
      </c>
      <c r="P61" s="244">
        <f>H61</f>
        <v>340000</v>
      </c>
      <c r="Q61" s="43">
        <v>0</v>
      </c>
      <c r="R61" s="225">
        <v>0</v>
      </c>
      <c r="S61" s="229">
        <f t="shared" si="1"/>
        <v>340000</v>
      </c>
    </row>
    <row r="62" spans="1:19" ht="48.6">
      <c r="A62" s="166" t="s">
        <v>97</v>
      </c>
      <c r="B62" s="16" t="s">
        <v>97</v>
      </c>
      <c r="C62" s="31" t="s">
        <v>690</v>
      </c>
      <c r="D62" s="15" t="s">
        <v>218</v>
      </c>
      <c r="E62" s="15" t="s">
        <v>320</v>
      </c>
      <c r="F62" s="103">
        <v>2000</v>
      </c>
      <c r="G62" s="9">
        <v>90</v>
      </c>
      <c r="H62" s="32">
        <v>180000</v>
      </c>
      <c r="I62" s="15" t="s">
        <v>11</v>
      </c>
      <c r="J62" s="15" t="s">
        <v>1275</v>
      </c>
      <c r="K62" s="8" t="s">
        <v>27</v>
      </c>
      <c r="L62" s="15" t="s">
        <v>33</v>
      </c>
      <c r="M62" s="32"/>
      <c r="N62" s="15" t="s">
        <v>623</v>
      </c>
      <c r="O62" s="239" t="s">
        <v>519</v>
      </c>
      <c r="P62" s="244">
        <f>H62</f>
        <v>180000</v>
      </c>
      <c r="Q62" s="43">
        <v>0</v>
      </c>
      <c r="R62" s="225">
        <v>0</v>
      </c>
      <c r="S62" s="229">
        <f t="shared" si="1"/>
        <v>180000</v>
      </c>
    </row>
    <row r="63" spans="1:19" ht="64.8">
      <c r="A63" s="167" t="s">
        <v>1055</v>
      </c>
      <c r="B63" s="11" t="s">
        <v>863</v>
      </c>
      <c r="C63" s="12" t="s">
        <v>649</v>
      </c>
      <c r="D63" s="13" t="s">
        <v>762</v>
      </c>
      <c r="E63" s="13" t="s">
        <v>318</v>
      </c>
      <c r="F63" s="104">
        <v>5000</v>
      </c>
      <c r="G63" s="7">
        <v>38</v>
      </c>
      <c r="H63" s="75">
        <f>F63*G63</f>
        <v>190000</v>
      </c>
      <c r="I63" s="13" t="s">
        <v>6</v>
      </c>
      <c r="J63" s="13" t="s">
        <v>1271</v>
      </c>
      <c r="K63" s="6" t="s">
        <v>636</v>
      </c>
      <c r="L63" s="6" t="s">
        <v>636</v>
      </c>
      <c r="M63" s="75" t="s">
        <v>395</v>
      </c>
      <c r="N63" s="5"/>
      <c r="O63" s="240" t="s">
        <v>282</v>
      </c>
      <c r="P63" s="245">
        <f>H63</f>
        <v>190000</v>
      </c>
      <c r="Q63" s="220">
        <v>55403</v>
      </c>
      <c r="R63" s="226">
        <v>55403</v>
      </c>
      <c r="S63" s="229">
        <f>P63-Q63</f>
        <v>134597</v>
      </c>
    </row>
    <row r="64" spans="1:19" ht="48.6">
      <c r="A64" s="167" t="s">
        <v>1056</v>
      </c>
      <c r="B64" s="11" t="s">
        <v>863</v>
      </c>
      <c r="C64" s="12" t="s">
        <v>691</v>
      </c>
      <c r="D64" s="13" t="s">
        <v>219</v>
      </c>
      <c r="E64" s="13" t="s">
        <v>319</v>
      </c>
      <c r="F64" s="104">
        <v>1000</v>
      </c>
      <c r="G64" s="7">
        <v>125</v>
      </c>
      <c r="H64" s="75">
        <f>F64*G64</f>
        <v>125000</v>
      </c>
      <c r="I64" s="13" t="s">
        <v>6</v>
      </c>
      <c r="J64" s="13" t="s">
        <v>1272</v>
      </c>
      <c r="K64" s="6" t="s">
        <v>636</v>
      </c>
      <c r="L64" s="6" t="s">
        <v>636</v>
      </c>
      <c r="M64" s="75" t="s">
        <v>392</v>
      </c>
      <c r="N64" s="5"/>
      <c r="O64" s="240" t="s">
        <v>282</v>
      </c>
      <c r="P64" s="245">
        <f>H64</f>
        <v>125000</v>
      </c>
      <c r="Q64" s="44" t="s">
        <v>391</v>
      </c>
      <c r="R64" s="226">
        <v>125000</v>
      </c>
      <c r="S64" s="229">
        <f t="shared" si="1"/>
        <v>0</v>
      </c>
    </row>
    <row r="65" spans="1:19" ht="101.4" customHeight="1">
      <c r="A65" s="166" t="s">
        <v>1057</v>
      </c>
      <c r="B65" s="16" t="s">
        <v>98</v>
      </c>
      <c r="C65" s="31" t="s">
        <v>692</v>
      </c>
      <c r="D65" s="15" t="s">
        <v>219</v>
      </c>
      <c r="E65" s="15" t="s">
        <v>320</v>
      </c>
      <c r="F65" s="103">
        <v>2000</v>
      </c>
      <c r="G65" s="9">
        <v>84</v>
      </c>
      <c r="H65" s="32">
        <v>168000</v>
      </c>
      <c r="I65" s="15" t="s">
        <v>6</v>
      </c>
      <c r="J65" s="15" t="s">
        <v>1272</v>
      </c>
      <c r="K65" s="8" t="s">
        <v>26</v>
      </c>
      <c r="L65" s="15" t="s">
        <v>33</v>
      </c>
      <c r="M65" s="32" t="s">
        <v>393</v>
      </c>
      <c r="N65" s="5"/>
      <c r="O65" s="239" t="s">
        <v>520</v>
      </c>
      <c r="P65" s="221">
        <v>0</v>
      </c>
      <c r="Q65" s="43">
        <v>0</v>
      </c>
      <c r="R65" s="225">
        <v>0</v>
      </c>
      <c r="S65" s="229">
        <f t="shared" si="1"/>
        <v>0</v>
      </c>
    </row>
    <row r="66" spans="1:19" ht="64.8">
      <c r="A66" s="166" t="s">
        <v>1058</v>
      </c>
      <c r="B66" s="16" t="s">
        <v>99</v>
      </c>
      <c r="C66" s="31" t="s">
        <v>693</v>
      </c>
      <c r="D66" s="15" t="s">
        <v>219</v>
      </c>
      <c r="E66" s="15" t="s">
        <v>321</v>
      </c>
      <c r="F66" s="103">
        <v>10000</v>
      </c>
      <c r="G66" s="9">
        <v>70</v>
      </c>
      <c r="H66" s="32">
        <v>700000</v>
      </c>
      <c r="I66" s="15" t="s">
        <v>6</v>
      </c>
      <c r="J66" s="15" t="s">
        <v>1273</v>
      </c>
      <c r="K66" s="8" t="s">
        <v>26</v>
      </c>
      <c r="L66" s="15" t="s">
        <v>250</v>
      </c>
      <c r="M66" s="32"/>
      <c r="N66" s="5"/>
      <c r="O66" s="239" t="s">
        <v>521</v>
      </c>
      <c r="P66" s="244">
        <f>H66</f>
        <v>700000</v>
      </c>
      <c r="Q66" s="43">
        <v>0</v>
      </c>
      <c r="R66" s="225">
        <v>0</v>
      </c>
      <c r="S66" s="229">
        <f t="shared" si="1"/>
        <v>700000</v>
      </c>
    </row>
    <row r="67" spans="1:19" ht="81">
      <c r="A67" s="166" t="s">
        <v>100</v>
      </c>
      <c r="B67" s="16" t="s">
        <v>100</v>
      </c>
      <c r="C67" s="31" t="s">
        <v>649</v>
      </c>
      <c r="D67" s="15" t="s">
        <v>763</v>
      </c>
      <c r="E67" s="15" t="s">
        <v>318</v>
      </c>
      <c r="F67" s="103">
        <v>2000</v>
      </c>
      <c r="G67" s="9">
        <v>38</v>
      </c>
      <c r="H67" s="32">
        <v>76000</v>
      </c>
      <c r="I67" s="15" t="s">
        <v>6</v>
      </c>
      <c r="J67" s="15" t="s">
        <v>1271</v>
      </c>
      <c r="K67" s="8" t="s">
        <v>3</v>
      </c>
      <c r="L67" s="15" t="s">
        <v>33</v>
      </c>
      <c r="M67" s="75" t="s">
        <v>396</v>
      </c>
      <c r="N67" s="5"/>
      <c r="O67" s="239" t="s">
        <v>522</v>
      </c>
      <c r="P67" s="244">
        <f>H67</f>
        <v>76000</v>
      </c>
      <c r="Q67" s="42">
        <v>5361</v>
      </c>
      <c r="R67" s="224">
        <v>5361</v>
      </c>
      <c r="S67" s="229">
        <f t="shared" si="1"/>
        <v>70639</v>
      </c>
    </row>
    <row r="68" spans="1:19" ht="64.8">
      <c r="A68" s="166" t="s">
        <v>143</v>
      </c>
      <c r="B68" s="16" t="s">
        <v>143</v>
      </c>
      <c r="C68" s="31" t="s">
        <v>692</v>
      </c>
      <c r="D68" s="15" t="s">
        <v>220</v>
      </c>
      <c r="E68" s="15" t="s">
        <v>320</v>
      </c>
      <c r="F68" s="103">
        <v>1000</v>
      </c>
      <c r="G68" s="9">
        <v>84</v>
      </c>
      <c r="H68" s="32">
        <v>84000</v>
      </c>
      <c r="I68" s="15" t="s">
        <v>6</v>
      </c>
      <c r="J68" s="15" t="s">
        <v>1272</v>
      </c>
      <c r="K68" s="8" t="s">
        <v>26</v>
      </c>
      <c r="L68" s="15" t="s">
        <v>33</v>
      </c>
      <c r="M68" s="75" t="s">
        <v>397</v>
      </c>
      <c r="N68" s="5"/>
      <c r="O68" s="239" t="s">
        <v>523</v>
      </c>
      <c r="P68" s="221">
        <v>0</v>
      </c>
      <c r="Q68" s="43">
        <v>0</v>
      </c>
      <c r="R68" s="225">
        <v>0</v>
      </c>
      <c r="S68" s="229">
        <f t="shared" ref="S68:S131" si="5">P68-R68</f>
        <v>0</v>
      </c>
    </row>
    <row r="69" spans="1:19" ht="129.6">
      <c r="A69" s="166" t="s">
        <v>101</v>
      </c>
      <c r="B69" s="16" t="s">
        <v>101</v>
      </c>
      <c r="C69" s="31" t="s">
        <v>657</v>
      </c>
      <c r="D69" s="15" t="s">
        <v>784</v>
      </c>
      <c r="E69" s="15" t="s">
        <v>398</v>
      </c>
      <c r="F69" s="103">
        <v>1000</v>
      </c>
      <c r="G69" s="9">
        <v>38</v>
      </c>
      <c r="H69" s="32">
        <v>38000</v>
      </c>
      <c r="I69" s="15" t="s">
        <v>25</v>
      </c>
      <c r="J69" s="15" t="s">
        <v>1272</v>
      </c>
      <c r="K69" s="8" t="s">
        <v>26</v>
      </c>
      <c r="L69" s="15" t="s">
        <v>33</v>
      </c>
      <c r="M69" s="32"/>
      <c r="N69" s="15" t="s">
        <v>454</v>
      </c>
      <c r="O69" s="239" t="s">
        <v>524</v>
      </c>
      <c r="P69" s="244">
        <f t="shared" ref="P69:P88" si="6">H69</f>
        <v>38000</v>
      </c>
      <c r="Q69" s="43">
        <v>0</v>
      </c>
      <c r="R69" s="225">
        <v>0</v>
      </c>
      <c r="S69" s="229">
        <f t="shared" si="5"/>
        <v>38000</v>
      </c>
    </row>
    <row r="70" spans="1:19" ht="48.6">
      <c r="A70" s="166" t="s">
        <v>102</v>
      </c>
      <c r="B70" s="16" t="s">
        <v>102</v>
      </c>
      <c r="C70" s="31" t="s">
        <v>742</v>
      </c>
      <c r="D70" s="15" t="s">
        <v>221</v>
      </c>
      <c r="E70" s="15" t="s">
        <v>399</v>
      </c>
      <c r="F70" s="103">
        <v>1000</v>
      </c>
      <c r="G70" s="9">
        <v>120</v>
      </c>
      <c r="H70" s="32">
        <v>120000</v>
      </c>
      <c r="I70" s="15" t="s">
        <v>25</v>
      </c>
      <c r="J70" s="15" t="s">
        <v>1272</v>
      </c>
      <c r="K70" s="8" t="s">
        <v>3</v>
      </c>
      <c r="L70" s="15" t="s">
        <v>39</v>
      </c>
      <c r="M70" s="32"/>
      <c r="N70" s="15"/>
      <c r="O70" s="239" t="s">
        <v>525</v>
      </c>
      <c r="P70" s="244">
        <f t="shared" si="6"/>
        <v>120000</v>
      </c>
      <c r="Q70" s="43">
        <v>0</v>
      </c>
      <c r="R70" s="225">
        <v>0</v>
      </c>
      <c r="S70" s="229">
        <f t="shared" si="5"/>
        <v>120000</v>
      </c>
    </row>
    <row r="71" spans="1:19" ht="64.8">
      <c r="A71" s="166" t="s">
        <v>103</v>
      </c>
      <c r="B71" s="16" t="s">
        <v>103</v>
      </c>
      <c r="C71" s="31" t="s">
        <v>657</v>
      </c>
      <c r="D71" s="15" t="s">
        <v>785</v>
      </c>
      <c r="E71" s="15" t="s">
        <v>318</v>
      </c>
      <c r="F71" s="103">
        <v>2000</v>
      </c>
      <c r="G71" s="9">
        <v>38</v>
      </c>
      <c r="H71" s="32">
        <v>76000</v>
      </c>
      <c r="I71" s="15" t="s">
        <v>31</v>
      </c>
      <c r="J71" s="15" t="s">
        <v>1271</v>
      </c>
      <c r="K71" s="8" t="s">
        <v>26</v>
      </c>
      <c r="L71" s="15" t="s">
        <v>33</v>
      </c>
      <c r="M71" s="32"/>
      <c r="N71" s="15" t="s">
        <v>401</v>
      </c>
      <c r="O71" s="239" t="s">
        <v>526</v>
      </c>
      <c r="P71" s="244">
        <f t="shared" si="6"/>
        <v>76000</v>
      </c>
      <c r="Q71" s="43">
        <v>0</v>
      </c>
      <c r="R71" s="225">
        <v>0</v>
      </c>
      <c r="S71" s="229">
        <f t="shared" si="5"/>
        <v>76000</v>
      </c>
    </row>
    <row r="72" spans="1:19" ht="64.8">
      <c r="A72" s="166" t="s">
        <v>104</v>
      </c>
      <c r="B72" s="16" t="s">
        <v>104</v>
      </c>
      <c r="C72" s="31" t="s">
        <v>684</v>
      </c>
      <c r="D72" s="15" t="s">
        <v>278</v>
      </c>
      <c r="E72" s="15" t="s">
        <v>319</v>
      </c>
      <c r="F72" s="103">
        <v>1000</v>
      </c>
      <c r="G72" s="9">
        <v>120</v>
      </c>
      <c r="H72" s="32">
        <v>120000</v>
      </c>
      <c r="I72" s="15" t="s">
        <v>25</v>
      </c>
      <c r="J72" s="15" t="s">
        <v>1272</v>
      </c>
      <c r="K72" s="8" t="s">
        <v>26</v>
      </c>
      <c r="L72" s="15" t="s">
        <v>33</v>
      </c>
      <c r="M72" s="32"/>
      <c r="N72" s="15" t="s">
        <v>400</v>
      </c>
      <c r="O72" s="239" t="s">
        <v>527</v>
      </c>
      <c r="P72" s="244">
        <f t="shared" si="6"/>
        <v>120000</v>
      </c>
      <c r="Q72" s="43">
        <v>0</v>
      </c>
      <c r="R72" s="225">
        <v>0</v>
      </c>
      <c r="S72" s="229">
        <f t="shared" si="5"/>
        <v>120000</v>
      </c>
    </row>
    <row r="73" spans="1:19" ht="48.6">
      <c r="A73" s="166" t="s">
        <v>122</v>
      </c>
      <c r="B73" s="16" t="s">
        <v>122</v>
      </c>
      <c r="C73" s="31" t="s">
        <v>658</v>
      </c>
      <c r="D73" s="15" t="s">
        <v>826</v>
      </c>
      <c r="E73" s="15" t="s">
        <v>318</v>
      </c>
      <c r="F73" s="103">
        <v>15000</v>
      </c>
      <c r="G73" s="9">
        <v>38</v>
      </c>
      <c r="H73" s="32">
        <v>570000</v>
      </c>
      <c r="I73" s="15" t="s">
        <v>47</v>
      </c>
      <c r="J73" s="15" t="s">
        <v>1271</v>
      </c>
      <c r="K73" s="8" t="s">
        <v>45</v>
      </c>
      <c r="L73" s="15" t="s">
        <v>33</v>
      </c>
      <c r="M73" s="32" t="s">
        <v>271</v>
      </c>
      <c r="N73" s="5"/>
      <c r="O73" s="239" t="s">
        <v>276</v>
      </c>
      <c r="P73" s="244">
        <f t="shared" si="6"/>
        <v>570000</v>
      </c>
      <c r="Q73" s="42" t="s">
        <v>402</v>
      </c>
      <c r="R73" s="224">
        <v>570000</v>
      </c>
      <c r="S73" s="229">
        <f t="shared" si="5"/>
        <v>0</v>
      </c>
    </row>
    <row r="74" spans="1:19" ht="81">
      <c r="A74" s="166" t="s">
        <v>156</v>
      </c>
      <c r="B74" s="16" t="s">
        <v>156</v>
      </c>
      <c r="C74" s="31" t="s">
        <v>694</v>
      </c>
      <c r="D74" s="15" t="s">
        <v>781</v>
      </c>
      <c r="E74" s="15" t="s">
        <v>321</v>
      </c>
      <c r="F74" s="103">
        <v>1000</v>
      </c>
      <c r="G74" s="9">
        <v>70</v>
      </c>
      <c r="H74" s="32">
        <v>70000</v>
      </c>
      <c r="I74" s="15" t="s">
        <v>10</v>
      </c>
      <c r="J74" s="15" t="s">
        <v>1275</v>
      </c>
      <c r="K74" s="8" t="s">
        <v>27</v>
      </c>
      <c r="L74" s="15" t="s">
        <v>250</v>
      </c>
      <c r="M74" s="32"/>
      <c r="N74" s="5"/>
      <c r="O74" s="239" t="s">
        <v>528</v>
      </c>
      <c r="P74" s="244">
        <f t="shared" si="6"/>
        <v>70000</v>
      </c>
      <c r="Q74" s="43">
        <v>0</v>
      </c>
      <c r="R74" s="225">
        <v>0</v>
      </c>
      <c r="S74" s="229">
        <f t="shared" si="5"/>
        <v>70000</v>
      </c>
    </row>
    <row r="75" spans="1:19" ht="81">
      <c r="A75" s="166" t="s">
        <v>157</v>
      </c>
      <c r="B75" s="16" t="s">
        <v>157</v>
      </c>
      <c r="C75" s="31" t="s">
        <v>694</v>
      </c>
      <c r="D75" s="15" t="s">
        <v>222</v>
      </c>
      <c r="E75" s="15" t="s">
        <v>333</v>
      </c>
      <c r="F75" s="103">
        <v>1000</v>
      </c>
      <c r="G75" s="9">
        <v>75</v>
      </c>
      <c r="H75" s="32">
        <v>75000</v>
      </c>
      <c r="I75" s="15" t="s">
        <v>10</v>
      </c>
      <c r="J75" s="15" t="s">
        <v>1275</v>
      </c>
      <c r="K75" s="8" t="s">
        <v>5</v>
      </c>
      <c r="L75" s="15" t="s">
        <v>33</v>
      </c>
      <c r="M75" s="32"/>
      <c r="N75" s="5"/>
      <c r="O75" s="239" t="s">
        <v>529</v>
      </c>
      <c r="P75" s="244">
        <f t="shared" si="6"/>
        <v>75000</v>
      </c>
      <c r="Q75" s="43">
        <v>0</v>
      </c>
      <c r="R75" s="225">
        <v>0</v>
      </c>
      <c r="S75" s="229">
        <f t="shared" si="5"/>
        <v>75000</v>
      </c>
    </row>
    <row r="76" spans="1:19" ht="97.2">
      <c r="A76" s="166" t="s">
        <v>158</v>
      </c>
      <c r="B76" s="16" t="s">
        <v>158</v>
      </c>
      <c r="C76" s="31" t="s">
        <v>695</v>
      </c>
      <c r="D76" s="15" t="s">
        <v>222</v>
      </c>
      <c r="E76" s="15" t="s">
        <v>326</v>
      </c>
      <c r="F76" s="103">
        <v>2000</v>
      </c>
      <c r="G76" s="9">
        <v>68</v>
      </c>
      <c r="H76" s="32">
        <v>136000</v>
      </c>
      <c r="I76" s="15" t="s">
        <v>17</v>
      </c>
      <c r="J76" s="15" t="s">
        <v>1282</v>
      </c>
      <c r="K76" s="8" t="s">
        <v>28</v>
      </c>
      <c r="L76" s="15" t="s">
        <v>33</v>
      </c>
      <c r="M76" s="32"/>
      <c r="N76" s="5"/>
      <c r="O76" s="239" t="s">
        <v>294</v>
      </c>
      <c r="P76" s="244">
        <f t="shared" si="6"/>
        <v>136000</v>
      </c>
      <c r="Q76" s="43">
        <v>0</v>
      </c>
      <c r="R76" s="225">
        <v>0</v>
      </c>
      <c r="S76" s="229">
        <f t="shared" si="5"/>
        <v>136000</v>
      </c>
    </row>
    <row r="77" spans="1:19" ht="64.8">
      <c r="A77" s="166" t="s">
        <v>105</v>
      </c>
      <c r="B77" s="16" t="s">
        <v>105</v>
      </c>
      <c r="C77" s="31" t="s">
        <v>689</v>
      </c>
      <c r="D77" s="15" t="s">
        <v>757</v>
      </c>
      <c r="E77" s="15" t="s">
        <v>320</v>
      </c>
      <c r="F77" s="103">
        <v>2000</v>
      </c>
      <c r="G77" s="9">
        <v>90</v>
      </c>
      <c r="H77" s="32">
        <v>180000</v>
      </c>
      <c r="I77" s="15" t="s">
        <v>11</v>
      </c>
      <c r="J77" s="15" t="s">
        <v>1275</v>
      </c>
      <c r="K77" s="8" t="s">
        <v>27</v>
      </c>
      <c r="L77" s="15" t="s">
        <v>33</v>
      </c>
      <c r="M77" s="32"/>
      <c r="N77" s="15" t="s">
        <v>624</v>
      </c>
      <c r="O77" s="239" t="s">
        <v>530</v>
      </c>
      <c r="P77" s="244">
        <f t="shared" si="6"/>
        <v>180000</v>
      </c>
      <c r="Q77" s="43">
        <v>0</v>
      </c>
      <c r="R77" s="225">
        <v>0</v>
      </c>
      <c r="S77" s="229">
        <f t="shared" si="5"/>
        <v>180000</v>
      </c>
    </row>
    <row r="78" spans="1:19" ht="64.8">
      <c r="A78" s="166" t="s">
        <v>144</v>
      </c>
      <c r="B78" s="16" t="s">
        <v>144</v>
      </c>
      <c r="C78" s="31" t="s">
        <v>669</v>
      </c>
      <c r="D78" s="15" t="s">
        <v>223</v>
      </c>
      <c r="E78" s="15" t="s">
        <v>326</v>
      </c>
      <c r="F78" s="103">
        <v>2000</v>
      </c>
      <c r="G78" s="9">
        <v>68</v>
      </c>
      <c r="H78" s="32">
        <v>136000</v>
      </c>
      <c r="I78" s="15" t="s">
        <v>11</v>
      </c>
      <c r="J78" s="15" t="s">
        <v>1282</v>
      </c>
      <c r="K78" s="8" t="s">
        <v>28</v>
      </c>
      <c r="L78" s="15" t="s">
        <v>33</v>
      </c>
      <c r="M78" s="32"/>
      <c r="N78" s="15" t="s">
        <v>296</v>
      </c>
      <c r="O78" s="239" t="s">
        <v>531</v>
      </c>
      <c r="P78" s="244">
        <f t="shared" si="6"/>
        <v>136000</v>
      </c>
      <c r="Q78" s="43">
        <v>0</v>
      </c>
      <c r="R78" s="225">
        <v>0</v>
      </c>
      <c r="S78" s="229">
        <f t="shared" si="5"/>
        <v>136000</v>
      </c>
    </row>
    <row r="79" spans="1:19" ht="48.6">
      <c r="A79" s="166" t="s">
        <v>145</v>
      </c>
      <c r="B79" s="16" t="s">
        <v>145</v>
      </c>
      <c r="C79" s="31" t="s">
        <v>696</v>
      </c>
      <c r="D79" s="15" t="s">
        <v>786</v>
      </c>
      <c r="E79" s="15" t="s">
        <v>331</v>
      </c>
      <c r="F79" s="103">
        <v>5000</v>
      </c>
      <c r="G79" s="9">
        <v>155</v>
      </c>
      <c r="H79" s="32">
        <f>F79*G79</f>
        <v>775000</v>
      </c>
      <c r="I79" s="15" t="s">
        <v>25</v>
      </c>
      <c r="J79" s="15" t="s">
        <v>1272</v>
      </c>
      <c r="K79" s="8" t="s">
        <v>26</v>
      </c>
      <c r="L79" s="15" t="s">
        <v>33</v>
      </c>
      <c r="M79" s="32"/>
      <c r="N79" s="5"/>
      <c r="O79" s="239" t="s">
        <v>532</v>
      </c>
      <c r="P79" s="245">
        <f t="shared" si="6"/>
        <v>775000</v>
      </c>
      <c r="Q79" s="42" t="s">
        <v>357</v>
      </c>
      <c r="R79" s="224">
        <v>0</v>
      </c>
      <c r="S79" s="229">
        <f t="shared" si="5"/>
        <v>775000</v>
      </c>
    </row>
    <row r="80" spans="1:19" ht="48.6">
      <c r="A80" s="166" t="s">
        <v>127</v>
      </c>
      <c r="B80" s="16" t="s">
        <v>127</v>
      </c>
      <c r="C80" s="31" t="s">
        <v>697</v>
      </c>
      <c r="D80" s="15" t="s">
        <v>787</v>
      </c>
      <c r="E80" s="15" t="s">
        <v>318</v>
      </c>
      <c r="F80" s="103">
        <v>10000</v>
      </c>
      <c r="G80" s="9">
        <v>42</v>
      </c>
      <c r="H80" s="32">
        <v>420000</v>
      </c>
      <c r="I80" s="15" t="s">
        <v>31</v>
      </c>
      <c r="J80" s="15" t="s">
        <v>1271</v>
      </c>
      <c r="K80" s="8" t="s">
        <v>26</v>
      </c>
      <c r="L80" s="15" t="s">
        <v>33</v>
      </c>
      <c r="M80" s="32" t="s">
        <v>290</v>
      </c>
      <c r="N80" s="5"/>
      <c r="O80" s="239" t="s">
        <v>533</v>
      </c>
      <c r="P80" s="244">
        <f t="shared" si="6"/>
        <v>420000</v>
      </c>
      <c r="Q80" s="42" t="s">
        <v>403</v>
      </c>
      <c r="R80" s="224">
        <v>210000</v>
      </c>
      <c r="S80" s="229">
        <f t="shared" si="5"/>
        <v>210000</v>
      </c>
    </row>
    <row r="81" spans="1:19" ht="48.6">
      <c r="A81" s="166" t="s">
        <v>128</v>
      </c>
      <c r="B81" s="16" t="s">
        <v>128</v>
      </c>
      <c r="C81" s="31" t="s">
        <v>698</v>
      </c>
      <c r="D81" s="15" t="s">
        <v>224</v>
      </c>
      <c r="E81" s="15" t="s">
        <v>319</v>
      </c>
      <c r="F81" s="103">
        <v>8000</v>
      </c>
      <c r="G81" s="9">
        <v>120</v>
      </c>
      <c r="H81" s="32">
        <v>960000</v>
      </c>
      <c r="I81" s="15" t="s">
        <v>25</v>
      </c>
      <c r="J81" s="15" t="s">
        <v>1272</v>
      </c>
      <c r="K81" s="8" t="s">
        <v>3</v>
      </c>
      <c r="L81" s="13" t="s">
        <v>277</v>
      </c>
      <c r="M81" s="32"/>
      <c r="N81" s="5"/>
      <c r="O81" s="239" t="s">
        <v>534</v>
      </c>
      <c r="P81" s="244">
        <f t="shared" si="6"/>
        <v>960000</v>
      </c>
      <c r="Q81" s="43">
        <v>0</v>
      </c>
      <c r="R81" s="225">
        <v>0</v>
      </c>
      <c r="S81" s="229">
        <f t="shared" si="5"/>
        <v>960000</v>
      </c>
    </row>
    <row r="82" spans="1:19" ht="64.8">
      <c r="A82" s="166" t="s">
        <v>146</v>
      </c>
      <c r="B82" s="16" t="s">
        <v>146</v>
      </c>
      <c r="C82" s="31" t="s">
        <v>699</v>
      </c>
      <c r="D82" s="15" t="s">
        <v>768</v>
      </c>
      <c r="E82" s="15" t="s">
        <v>321</v>
      </c>
      <c r="F82" s="103">
        <v>5000</v>
      </c>
      <c r="G82" s="9">
        <v>70</v>
      </c>
      <c r="H82" s="32">
        <v>350000</v>
      </c>
      <c r="I82" s="13" t="s">
        <v>295</v>
      </c>
      <c r="J82" s="15" t="s">
        <v>1275</v>
      </c>
      <c r="K82" s="8" t="s">
        <v>27</v>
      </c>
      <c r="L82" s="15" t="s">
        <v>139</v>
      </c>
      <c r="M82" s="32"/>
      <c r="N82" s="5"/>
      <c r="O82" s="239" t="s">
        <v>535</v>
      </c>
      <c r="P82" s="244">
        <f t="shared" si="6"/>
        <v>350000</v>
      </c>
      <c r="Q82" s="43">
        <v>0</v>
      </c>
      <c r="R82" s="225">
        <v>0</v>
      </c>
      <c r="S82" s="229">
        <f t="shared" si="5"/>
        <v>350000</v>
      </c>
    </row>
    <row r="83" spans="1:19" ht="64.8">
      <c r="A83" s="166" t="s">
        <v>147</v>
      </c>
      <c r="B83" s="16" t="s">
        <v>147</v>
      </c>
      <c r="C83" s="31" t="s">
        <v>743</v>
      </c>
      <c r="D83" s="15" t="s">
        <v>263</v>
      </c>
      <c r="E83" s="15" t="s">
        <v>326</v>
      </c>
      <c r="F83" s="103">
        <v>10000</v>
      </c>
      <c r="G83" s="9">
        <v>68</v>
      </c>
      <c r="H83" s="32">
        <v>680000</v>
      </c>
      <c r="I83" s="13" t="s">
        <v>295</v>
      </c>
      <c r="J83" s="15" t="s">
        <v>1283</v>
      </c>
      <c r="K83" s="8" t="s">
        <v>267</v>
      </c>
      <c r="L83" s="15" t="s">
        <v>138</v>
      </c>
      <c r="M83" s="32"/>
      <c r="N83" s="5"/>
      <c r="O83" s="239" t="s">
        <v>536</v>
      </c>
      <c r="P83" s="244">
        <f t="shared" si="6"/>
        <v>680000</v>
      </c>
      <c r="Q83" s="43">
        <v>0</v>
      </c>
      <c r="R83" s="225">
        <v>0</v>
      </c>
      <c r="S83" s="229">
        <f t="shared" si="5"/>
        <v>680000</v>
      </c>
    </row>
    <row r="84" spans="1:19" ht="48.6">
      <c r="A84" s="166" t="s">
        <v>132</v>
      </c>
      <c r="B84" s="16" t="s">
        <v>132</v>
      </c>
      <c r="C84" s="31" t="s">
        <v>700</v>
      </c>
      <c r="D84" s="15" t="s">
        <v>264</v>
      </c>
      <c r="E84" s="15" t="s">
        <v>329</v>
      </c>
      <c r="F84" s="103">
        <v>15000</v>
      </c>
      <c r="G84" s="9">
        <v>56</v>
      </c>
      <c r="H84" s="32">
        <v>840000</v>
      </c>
      <c r="I84" s="15" t="s">
        <v>313</v>
      </c>
      <c r="J84" s="15" t="s">
        <v>1277</v>
      </c>
      <c r="K84" s="8" t="s">
        <v>29</v>
      </c>
      <c r="L84" s="15" t="s">
        <v>33</v>
      </c>
      <c r="M84" s="32"/>
      <c r="N84" s="5"/>
      <c r="O84" s="239" t="s">
        <v>279</v>
      </c>
      <c r="P84" s="244">
        <f t="shared" si="6"/>
        <v>840000</v>
      </c>
      <c r="Q84" s="42" t="s">
        <v>357</v>
      </c>
      <c r="R84" s="224">
        <v>0</v>
      </c>
      <c r="S84" s="229">
        <f t="shared" si="5"/>
        <v>840000</v>
      </c>
    </row>
    <row r="85" spans="1:19" ht="48.6">
      <c r="A85" s="166" t="s">
        <v>133</v>
      </c>
      <c r="B85" s="16" t="s">
        <v>133</v>
      </c>
      <c r="C85" s="31" t="s">
        <v>692</v>
      </c>
      <c r="D85" s="15" t="s">
        <v>775</v>
      </c>
      <c r="E85" s="15" t="s">
        <v>324</v>
      </c>
      <c r="F85" s="103">
        <v>10000</v>
      </c>
      <c r="G85" s="9">
        <v>68</v>
      </c>
      <c r="H85" s="32">
        <v>680000</v>
      </c>
      <c r="I85" s="15" t="s">
        <v>309</v>
      </c>
      <c r="J85" s="15" t="s">
        <v>1272</v>
      </c>
      <c r="K85" s="8" t="s">
        <v>3</v>
      </c>
      <c r="L85" s="15" t="s">
        <v>33</v>
      </c>
      <c r="M85" s="32"/>
      <c r="N85" s="5"/>
      <c r="O85" s="239" t="s">
        <v>537</v>
      </c>
      <c r="P85" s="244">
        <f t="shared" si="6"/>
        <v>680000</v>
      </c>
      <c r="Q85" s="43">
        <v>0</v>
      </c>
      <c r="R85" s="225">
        <v>0</v>
      </c>
      <c r="S85" s="229">
        <f t="shared" si="5"/>
        <v>680000</v>
      </c>
    </row>
    <row r="86" spans="1:19" ht="97.2">
      <c r="A86" s="166" t="s">
        <v>1059</v>
      </c>
      <c r="B86" s="16" t="s">
        <v>149</v>
      </c>
      <c r="C86" s="31" t="s">
        <v>701</v>
      </c>
      <c r="D86" s="15" t="s">
        <v>765</v>
      </c>
      <c r="E86" s="15" t="s">
        <v>319</v>
      </c>
      <c r="F86" s="103">
        <v>2000</v>
      </c>
      <c r="G86" s="9">
        <v>125</v>
      </c>
      <c r="H86" s="32">
        <v>250000</v>
      </c>
      <c r="I86" s="13" t="s">
        <v>286</v>
      </c>
      <c r="J86" s="15" t="s">
        <v>1272</v>
      </c>
      <c r="K86" s="8" t="s">
        <v>3</v>
      </c>
      <c r="L86" s="15" t="s">
        <v>33</v>
      </c>
      <c r="M86" s="75" t="s">
        <v>404</v>
      </c>
      <c r="N86" s="5"/>
      <c r="O86" s="239" t="s">
        <v>538</v>
      </c>
      <c r="P86" s="244">
        <f t="shared" si="6"/>
        <v>250000</v>
      </c>
      <c r="Q86" s="42">
        <v>63635</v>
      </c>
      <c r="R86" s="224">
        <v>63635</v>
      </c>
      <c r="S86" s="229">
        <f t="shared" si="5"/>
        <v>186365</v>
      </c>
    </row>
    <row r="87" spans="1:19" ht="81">
      <c r="A87" s="166" t="s">
        <v>1060</v>
      </c>
      <c r="B87" s="16" t="s">
        <v>150</v>
      </c>
      <c r="C87" s="31" t="s">
        <v>702</v>
      </c>
      <c r="D87" s="15" t="s">
        <v>225</v>
      </c>
      <c r="E87" s="15" t="s">
        <v>324</v>
      </c>
      <c r="F87" s="103">
        <v>1000</v>
      </c>
      <c r="G87" s="9">
        <v>68</v>
      </c>
      <c r="H87" s="32">
        <v>68000</v>
      </c>
      <c r="I87" s="13" t="s">
        <v>286</v>
      </c>
      <c r="J87" s="15" t="s">
        <v>1272</v>
      </c>
      <c r="K87" s="8" t="s">
        <v>3</v>
      </c>
      <c r="L87" s="15" t="s">
        <v>33</v>
      </c>
      <c r="M87" s="75" t="s">
        <v>406</v>
      </c>
      <c r="N87" s="5"/>
      <c r="O87" s="239" t="s">
        <v>539</v>
      </c>
      <c r="P87" s="244">
        <f t="shared" si="6"/>
        <v>68000</v>
      </c>
      <c r="Q87" s="43">
        <v>0</v>
      </c>
      <c r="R87" s="225">
        <v>0</v>
      </c>
      <c r="S87" s="229">
        <f t="shared" si="5"/>
        <v>68000</v>
      </c>
    </row>
    <row r="88" spans="1:19" ht="97.2">
      <c r="A88" s="166" t="s">
        <v>1061</v>
      </c>
      <c r="B88" s="16" t="s">
        <v>151</v>
      </c>
      <c r="C88" s="31" t="s">
        <v>702</v>
      </c>
      <c r="D88" s="15" t="s">
        <v>225</v>
      </c>
      <c r="E88" s="15" t="s">
        <v>320</v>
      </c>
      <c r="F88" s="103">
        <v>1000</v>
      </c>
      <c r="G88" s="9">
        <v>84</v>
      </c>
      <c r="H88" s="32">
        <v>84000</v>
      </c>
      <c r="I88" s="13" t="s">
        <v>286</v>
      </c>
      <c r="J88" s="15" t="s">
        <v>1272</v>
      </c>
      <c r="K88" s="8" t="s">
        <v>3</v>
      </c>
      <c r="L88" s="15" t="s">
        <v>33</v>
      </c>
      <c r="M88" s="75" t="s">
        <v>287</v>
      </c>
      <c r="N88" s="5"/>
      <c r="O88" s="239" t="s">
        <v>540</v>
      </c>
      <c r="P88" s="244">
        <f t="shared" si="6"/>
        <v>84000</v>
      </c>
      <c r="Q88" s="42">
        <v>80428</v>
      </c>
      <c r="R88" s="224">
        <v>80428</v>
      </c>
      <c r="S88" s="229">
        <f t="shared" si="5"/>
        <v>3572</v>
      </c>
    </row>
    <row r="89" spans="1:19" ht="81">
      <c r="A89" s="166" t="s">
        <v>1062</v>
      </c>
      <c r="B89" s="16" t="s">
        <v>152</v>
      </c>
      <c r="C89" s="31" t="s">
        <v>674</v>
      </c>
      <c r="D89" s="15" t="s">
        <v>225</v>
      </c>
      <c r="E89" s="15" t="s">
        <v>323</v>
      </c>
      <c r="F89" s="103">
        <v>1000</v>
      </c>
      <c r="G89" s="9">
        <v>200</v>
      </c>
      <c r="H89" s="32">
        <v>200000</v>
      </c>
      <c r="I89" s="13" t="s">
        <v>286</v>
      </c>
      <c r="J89" s="15" t="s">
        <v>1272</v>
      </c>
      <c r="K89" s="8" t="s">
        <v>26</v>
      </c>
      <c r="L89" s="15" t="s">
        <v>33</v>
      </c>
      <c r="M89" s="75" t="s">
        <v>405</v>
      </c>
      <c r="N89" s="5"/>
      <c r="O89" s="239" t="s">
        <v>541</v>
      </c>
      <c r="P89" s="221">
        <v>0</v>
      </c>
      <c r="Q89" s="43">
        <v>0</v>
      </c>
      <c r="R89" s="225">
        <v>0</v>
      </c>
      <c r="S89" s="229">
        <f t="shared" si="5"/>
        <v>0</v>
      </c>
    </row>
    <row r="90" spans="1:19" ht="97.2">
      <c r="A90" s="166" t="s">
        <v>1063</v>
      </c>
      <c r="B90" s="16" t="s">
        <v>153</v>
      </c>
      <c r="C90" s="31" t="s">
        <v>703</v>
      </c>
      <c r="D90" s="15" t="s">
        <v>225</v>
      </c>
      <c r="E90" s="15" t="s">
        <v>333</v>
      </c>
      <c r="F90" s="103">
        <v>1000</v>
      </c>
      <c r="G90" s="9">
        <v>75</v>
      </c>
      <c r="H90" s="32">
        <v>75000</v>
      </c>
      <c r="I90" s="13" t="s">
        <v>286</v>
      </c>
      <c r="J90" s="15" t="s">
        <v>1273</v>
      </c>
      <c r="K90" s="8" t="s">
        <v>26</v>
      </c>
      <c r="L90" s="15" t="s">
        <v>33</v>
      </c>
      <c r="M90" s="32"/>
      <c r="N90" s="5"/>
      <c r="O90" s="239" t="s">
        <v>542</v>
      </c>
      <c r="P90" s="244">
        <f>H90</f>
        <v>75000</v>
      </c>
      <c r="Q90" s="43">
        <v>0</v>
      </c>
      <c r="R90" s="225">
        <v>0</v>
      </c>
      <c r="S90" s="229">
        <f t="shared" si="5"/>
        <v>75000</v>
      </c>
    </row>
    <row r="91" spans="1:19" ht="97.2">
      <c r="A91" s="166" t="s">
        <v>1064</v>
      </c>
      <c r="B91" s="16" t="s">
        <v>154</v>
      </c>
      <c r="C91" s="31" t="s">
        <v>704</v>
      </c>
      <c r="D91" s="15" t="s">
        <v>225</v>
      </c>
      <c r="E91" s="15" t="s">
        <v>326</v>
      </c>
      <c r="F91" s="103">
        <v>1000</v>
      </c>
      <c r="G91" s="9">
        <v>81</v>
      </c>
      <c r="H91" s="32">
        <v>81000</v>
      </c>
      <c r="I91" s="13" t="s">
        <v>286</v>
      </c>
      <c r="J91" s="15" t="s">
        <v>1277</v>
      </c>
      <c r="K91" s="8" t="s">
        <v>29</v>
      </c>
      <c r="L91" s="15" t="s">
        <v>33</v>
      </c>
      <c r="M91" s="32"/>
      <c r="N91" s="5"/>
      <c r="O91" s="239" t="s">
        <v>543</v>
      </c>
      <c r="P91" s="244">
        <f>H91</f>
        <v>81000</v>
      </c>
      <c r="Q91" s="43">
        <v>0</v>
      </c>
      <c r="R91" s="225">
        <v>0</v>
      </c>
      <c r="S91" s="229">
        <f t="shared" si="5"/>
        <v>81000</v>
      </c>
    </row>
    <row r="92" spans="1:19" ht="97.2">
      <c r="A92" s="166" t="s">
        <v>1065</v>
      </c>
      <c r="B92" s="16" t="s">
        <v>148</v>
      </c>
      <c r="C92" s="31" t="s">
        <v>705</v>
      </c>
      <c r="D92" s="15" t="s">
        <v>225</v>
      </c>
      <c r="E92" s="15" t="s">
        <v>329</v>
      </c>
      <c r="F92" s="103">
        <v>1000</v>
      </c>
      <c r="G92" s="9">
        <v>60</v>
      </c>
      <c r="H92" s="32">
        <v>60000</v>
      </c>
      <c r="I92" s="13" t="s">
        <v>286</v>
      </c>
      <c r="J92" s="15" t="s">
        <v>1284</v>
      </c>
      <c r="K92" s="8" t="s">
        <v>29</v>
      </c>
      <c r="L92" s="15" t="s">
        <v>33</v>
      </c>
      <c r="M92" s="75" t="s">
        <v>407</v>
      </c>
      <c r="N92" s="5"/>
      <c r="O92" s="239" t="s">
        <v>544</v>
      </c>
      <c r="P92" s="245">
        <v>1715</v>
      </c>
      <c r="Q92" s="43">
        <v>0</v>
      </c>
      <c r="R92" s="225">
        <v>0</v>
      </c>
      <c r="S92" s="229">
        <f t="shared" si="5"/>
        <v>1715</v>
      </c>
    </row>
    <row r="93" spans="1:19" ht="64.8">
      <c r="A93" s="166" t="s">
        <v>155</v>
      </c>
      <c r="B93" s="16" t="s">
        <v>155</v>
      </c>
      <c r="C93" s="31" t="s">
        <v>706</v>
      </c>
      <c r="D93" s="15" t="s">
        <v>782</v>
      </c>
      <c r="E93" s="15" t="s">
        <v>321</v>
      </c>
      <c r="F93" s="103">
        <v>8571</v>
      </c>
      <c r="G93" s="9">
        <v>70.003500175008753</v>
      </c>
      <c r="H93" s="32">
        <v>600000</v>
      </c>
      <c r="I93" s="15" t="s">
        <v>10</v>
      </c>
      <c r="J93" s="15" t="s">
        <v>1285</v>
      </c>
      <c r="K93" s="8" t="s">
        <v>27</v>
      </c>
      <c r="L93" s="15" t="s">
        <v>139</v>
      </c>
      <c r="M93" s="32"/>
      <c r="N93" s="5"/>
      <c r="O93" s="239" t="s">
        <v>545</v>
      </c>
      <c r="P93" s="244">
        <f t="shared" ref="P93:P98" si="7">H93</f>
        <v>600000</v>
      </c>
      <c r="Q93" s="43">
        <v>0</v>
      </c>
      <c r="R93" s="225">
        <v>0</v>
      </c>
      <c r="S93" s="229">
        <f t="shared" si="5"/>
        <v>600000</v>
      </c>
    </row>
    <row r="94" spans="1:19" ht="81">
      <c r="A94" s="166" t="s">
        <v>260</v>
      </c>
      <c r="B94" s="16" t="s">
        <v>260</v>
      </c>
      <c r="C94" s="31" t="s">
        <v>707</v>
      </c>
      <c r="D94" s="15" t="s">
        <v>226</v>
      </c>
      <c r="E94" s="15" t="s">
        <v>326</v>
      </c>
      <c r="F94" s="103">
        <v>2000</v>
      </c>
      <c r="G94" s="9">
        <v>78</v>
      </c>
      <c r="H94" s="32">
        <v>156000</v>
      </c>
      <c r="I94" s="15" t="s">
        <v>10</v>
      </c>
      <c r="J94" s="15" t="s">
        <v>1286</v>
      </c>
      <c r="K94" s="8" t="s">
        <v>28</v>
      </c>
      <c r="L94" s="15" t="s">
        <v>33</v>
      </c>
      <c r="M94" s="32"/>
      <c r="N94" s="5"/>
      <c r="O94" s="239" t="s">
        <v>546</v>
      </c>
      <c r="P94" s="244">
        <f t="shared" si="7"/>
        <v>156000</v>
      </c>
      <c r="Q94" s="43">
        <v>0</v>
      </c>
      <c r="R94" s="225">
        <v>0</v>
      </c>
      <c r="S94" s="229">
        <f t="shared" si="5"/>
        <v>156000</v>
      </c>
    </row>
    <row r="95" spans="1:19" ht="48.6">
      <c r="A95" s="166" t="s">
        <v>130</v>
      </c>
      <c r="B95" s="16" t="s">
        <v>130</v>
      </c>
      <c r="C95" s="31" t="s">
        <v>708</v>
      </c>
      <c r="D95" s="15" t="s">
        <v>822</v>
      </c>
      <c r="E95" s="15" t="s">
        <v>327</v>
      </c>
      <c r="F95" s="103">
        <v>3000</v>
      </c>
      <c r="G95" s="9">
        <v>118</v>
      </c>
      <c r="H95" s="32">
        <v>354000</v>
      </c>
      <c r="I95" s="15" t="s">
        <v>43</v>
      </c>
      <c r="J95" s="15" t="s">
        <v>1277</v>
      </c>
      <c r="K95" s="8" t="s">
        <v>29</v>
      </c>
      <c r="L95" s="15" t="s">
        <v>268</v>
      </c>
      <c r="M95" s="32"/>
      <c r="N95" s="5"/>
      <c r="O95" s="239" t="s">
        <v>547</v>
      </c>
      <c r="P95" s="244">
        <f t="shared" si="7"/>
        <v>354000</v>
      </c>
      <c r="Q95" s="43">
        <v>0</v>
      </c>
      <c r="R95" s="225">
        <v>0</v>
      </c>
      <c r="S95" s="229">
        <f t="shared" si="5"/>
        <v>354000</v>
      </c>
    </row>
    <row r="96" spans="1:19" ht="97.2">
      <c r="A96" s="167" t="s">
        <v>1066</v>
      </c>
      <c r="B96" s="11" t="s">
        <v>863</v>
      </c>
      <c r="C96" s="12" t="s">
        <v>647</v>
      </c>
      <c r="D96" s="13" t="s">
        <v>788</v>
      </c>
      <c r="E96" s="13" t="s">
        <v>331</v>
      </c>
      <c r="F96" s="104">
        <v>1000</v>
      </c>
      <c r="G96" s="7">
        <v>200</v>
      </c>
      <c r="H96" s="75">
        <v>200000</v>
      </c>
      <c r="I96" s="13" t="s">
        <v>25</v>
      </c>
      <c r="J96" s="13" t="s">
        <v>357</v>
      </c>
      <c r="K96" s="6" t="s">
        <v>357</v>
      </c>
      <c r="L96" s="13" t="s">
        <v>357</v>
      </c>
      <c r="M96" s="75" t="s">
        <v>298</v>
      </c>
      <c r="N96" s="13" t="s">
        <v>625</v>
      </c>
      <c r="O96" s="240" t="s">
        <v>548</v>
      </c>
      <c r="P96" s="245">
        <f t="shared" si="7"/>
        <v>200000</v>
      </c>
      <c r="Q96" s="44">
        <v>265719</v>
      </c>
      <c r="R96" s="226">
        <v>265719</v>
      </c>
      <c r="S96" s="229">
        <v>0</v>
      </c>
    </row>
    <row r="97" spans="1:19" ht="64.8">
      <c r="A97" s="166" t="s">
        <v>1067</v>
      </c>
      <c r="B97" s="16" t="s">
        <v>106</v>
      </c>
      <c r="C97" s="31" t="s">
        <v>709</v>
      </c>
      <c r="D97" s="15" t="s">
        <v>227</v>
      </c>
      <c r="E97" s="15" t="s">
        <v>337</v>
      </c>
      <c r="F97" s="103">
        <v>1000</v>
      </c>
      <c r="G97" s="9">
        <v>72</v>
      </c>
      <c r="H97" s="32">
        <v>72000</v>
      </c>
      <c r="I97" s="15" t="s">
        <v>25</v>
      </c>
      <c r="J97" s="15" t="s">
        <v>1272</v>
      </c>
      <c r="K97" s="8" t="s">
        <v>3</v>
      </c>
      <c r="L97" s="15" t="s">
        <v>33</v>
      </c>
      <c r="M97" s="75" t="s">
        <v>409</v>
      </c>
      <c r="N97" s="15" t="s">
        <v>408</v>
      </c>
      <c r="O97" s="239" t="s">
        <v>549</v>
      </c>
      <c r="P97" s="244">
        <f t="shared" si="7"/>
        <v>72000</v>
      </c>
      <c r="Q97" s="43">
        <v>0</v>
      </c>
      <c r="R97" s="225">
        <v>0</v>
      </c>
      <c r="S97" s="229">
        <f t="shared" si="5"/>
        <v>72000</v>
      </c>
    </row>
    <row r="98" spans="1:19" ht="119.4" customHeight="1">
      <c r="A98" s="166" t="s">
        <v>1068</v>
      </c>
      <c r="B98" s="16" t="s">
        <v>159</v>
      </c>
      <c r="C98" s="31" t="s">
        <v>657</v>
      </c>
      <c r="D98" s="15" t="s">
        <v>227</v>
      </c>
      <c r="E98" s="15" t="s">
        <v>318</v>
      </c>
      <c r="F98" s="103">
        <v>2000</v>
      </c>
      <c r="G98" s="9">
        <v>38</v>
      </c>
      <c r="H98" s="32">
        <v>76000</v>
      </c>
      <c r="I98" s="15" t="s">
        <v>25</v>
      </c>
      <c r="J98" s="15" t="s">
        <v>1272</v>
      </c>
      <c r="K98" s="8" t="s">
        <v>26</v>
      </c>
      <c r="L98" s="15" t="s">
        <v>33</v>
      </c>
      <c r="M98" s="75"/>
      <c r="N98" s="15" t="s">
        <v>455</v>
      </c>
      <c r="O98" s="239" t="s">
        <v>550</v>
      </c>
      <c r="P98" s="244">
        <f t="shared" si="7"/>
        <v>76000</v>
      </c>
      <c r="Q98" s="43">
        <v>0</v>
      </c>
      <c r="R98" s="225">
        <v>0</v>
      </c>
      <c r="S98" s="229">
        <f t="shared" si="5"/>
        <v>76000</v>
      </c>
    </row>
    <row r="99" spans="1:19" ht="97.2">
      <c r="A99" s="166" t="s">
        <v>1069</v>
      </c>
      <c r="B99" s="16" t="s">
        <v>160</v>
      </c>
      <c r="C99" s="31" t="s">
        <v>684</v>
      </c>
      <c r="D99" s="15" t="s">
        <v>227</v>
      </c>
      <c r="E99" s="15" t="s">
        <v>319</v>
      </c>
      <c r="F99" s="103">
        <v>2000</v>
      </c>
      <c r="G99" s="9">
        <v>120</v>
      </c>
      <c r="H99" s="32">
        <v>240000</v>
      </c>
      <c r="I99" s="15" t="s">
        <v>25</v>
      </c>
      <c r="J99" s="15" t="s">
        <v>1272</v>
      </c>
      <c r="K99" s="8" t="s">
        <v>26</v>
      </c>
      <c r="L99" s="15" t="s">
        <v>33</v>
      </c>
      <c r="M99" s="32" t="s">
        <v>410</v>
      </c>
      <c r="N99" s="15"/>
      <c r="O99" s="239" t="s">
        <v>551</v>
      </c>
      <c r="P99" s="244">
        <v>163563</v>
      </c>
      <c r="Q99" s="43">
        <v>0</v>
      </c>
      <c r="R99" s="225">
        <v>0</v>
      </c>
      <c r="S99" s="229">
        <f t="shared" si="5"/>
        <v>163563</v>
      </c>
    </row>
    <row r="100" spans="1:19" ht="81">
      <c r="A100" s="166" t="s">
        <v>161</v>
      </c>
      <c r="B100" s="16" t="s">
        <v>161</v>
      </c>
      <c r="C100" s="31" t="s">
        <v>709</v>
      </c>
      <c r="D100" s="15" t="s">
        <v>789</v>
      </c>
      <c r="E100" s="15" t="s">
        <v>337</v>
      </c>
      <c r="F100" s="103">
        <v>1000</v>
      </c>
      <c r="G100" s="9">
        <v>72</v>
      </c>
      <c r="H100" s="32">
        <v>72000</v>
      </c>
      <c r="I100" s="15" t="s">
        <v>25</v>
      </c>
      <c r="J100" s="15" t="s">
        <v>1287</v>
      </c>
      <c r="K100" s="8" t="s">
        <v>26</v>
      </c>
      <c r="L100" s="15" t="s">
        <v>33</v>
      </c>
      <c r="M100" s="75" t="s">
        <v>413</v>
      </c>
      <c r="N100" s="15" t="s">
        <v>411</v>
      </c>
      <c r="O100" s="239" t="s">
        <v>552</v>
      </c>
      <c r="P100" s="244">
        <f>H100</f>
        <v>72000</v>
      </c>
      <c r="Q100" s="43">
        <v>0</v>
      </c>
      <c r="R100" s="225">
        <v>0</v>
      </c>
      <c r="S100" s="229">
        <f t="shared" si="5"/>
        <v>72000</v>
      </c>
    </row>
    <row r="101" spans="1:19" ht="64.8">
      <c r="A101" s="166" t="s">
        <v>162</v>
      </c>
      <c r="B101" s="16" t="s">
        <v>162</v>
      </c>
      <c r="C101" s="31" t="s">
        <v>686</v>
      </c>
      <c r="D101" s="15" t="s">
        <v>228</v>
      </c>
      <c r="E101" s="15" t="s">
        <v>325</v>
      </c>
      <c r="F101" s="103">
        <v>1000</v>
      </c>
      <c r="G101" s="9">
        <v>176</v>
      </c>
      <c r="H101" s="32">
        <v>176000</v>
      </c>
      <c r="I101" s="15" t="s">
        <v>25</v>
      </c>
      <c r="J101" s="15" t="s">
        <v>1289</v>
      </c>
      <c r="K101" s="8" t="s">
        <v>3</v>
      </c>
      <c r="L101" s="15" t="s">
        <v>38</v>
      </c>
      <c r="M101" s="75" t="s">
        <v>414</v>
      </c>
      <c r="N101" s="15"/>
      <c r="O101" s="239" t="s">
        <v>553</v>
      </c>
      <c r="P101" s="244">
        <f>H101</f>
        <v>176000</v>
      </c>
      <c r="Q101" s="43">
        <v>0</v>
      </c>
      <c r="R101" s="225">
        <v>0</v>
      </c>
      <c r="S101" s="229">
        <f t="shared" si="5"/>
        <v>176000</v>
      </c>
    </row>
    <row r="102" spans="1:19" ht="81">
      <c r="A102" s="166" t="s">
        <v>163</v>
      </c>
      <c r="B102" s="16" t="s">
        <v>163</v>
      </c>
      <c r="C102" s="31" t="s">
        <v>657</v>
      </c>
      <c r="D102" s="15" t="s">
        <v>275</v>
      </c>
      <c r="E102" s="15" t="s">
        <v>318</v>
      </c>
      <c r="F102" s="103">
        <v>6000</v>
      </c>
      <c r="G102" s="9">
        <v>38</v>
      </c>
      <c r="H102" s="32">
        <v>228000</v>
      </c>
      <c r="I102" s="15" t="s">
        <v>31</v>
      </c>
      <c r="J102" s="15" t="s">
        <v>1288</v>
      </c>
      <c r="K102" s="8" t="s">
        <v>3</v>
      </c>
      <c r="L102" s="15" t="s">
        <v>33</v>
      </c>
      <c r="M102" s="75"/>
      <c r="N102" s="15" t="s">
        <v>415</v>
      </c>
      <c r="O102" s="239" t="s">
        <v>554</v>
      </c>
      <c r="P102" s="244">
        <f>H102</f>
        <v>228000</v>
      </c>
      <c r="Q102" s="43">
        <v>0</v>
      </c>
      <c r="R102" s="225">
        <v>0</v>
      </c>
      <c r="S102" s="229">
        <f t="shared" si="5"/>
        <v>228000</v>
      </c>
    </row>
    <row r="103" spans="1:19" ht="113.4">
      <c r="A103" s="166" t="s">
        <v>164</v>
      </c>
      <c r="B103" s="16" t="s">
        <v>164</v>
      </c>
      <c r="C103" s="31" t="s">
        <v>684</v>
      </c>
      <c r="D103" s="15" t="s">
        <v>303</v>
      </c>
      <c r="E103" s="15" t="s">
        <v>319</v>
      </c>
      <c r="F103" s="103">
        <v>4000</v>
      </c>
      <c r="G103" s="9">
        <v>120</v>
      </c>
      <c r="H103" s="32">
        <v>480000</v>
      </c>
      <c r="I103" s="15" t="s">
        <v>25</v>
      </c>
      <c r="J103" s="15" t="s">
        <v>1289</v>
      </c>
      <c r="K103" s="8" t="s">
        <v>3</v>
      </c>
      <c r="L103" s="15" t="s">
        <v>33</v>
      </c>
      <c r="M103" s="32" t="s">
        <v>412</v>
      </c>
      <c r="N103" s="5"/>
      <c r="O103" s="239" t="s">
        <v>555</v>
      </c>
      <c r="P103" s="244">
        <v>197945</v>
      </c>
      <c r="Q103" s="43">
        <v>0</v>
      </c>
      <c r="R103" s="225">
        <v>0</v>
      </c>
      <c r="S103" s="229">
        <f t="shared" si="5"/>
        <v>197945</v>
      </c>
    </row>
    <row r="104" spans="1:19" ht="81">
      <c r="A104" s="167" t="s">
        <v>1070</v>
      </c>
      <c r="B104" s="11" t="s">
        <v>863</v>
      </c>
      <c r="C104" s="12" t="s">
        <v>710</v>
      </c>
      <c r="D104" s="13" t="s">
        <v>803</v>
      </c>
      <c r="E104" s="13" t="s">
        <v>319</v>
      </c>
      <c r="F104" s="104">
        <v>5000</v>
      </c>
      <c r="G104" s="7">
        <v>116</v>
      </c>
      <c r="H104" s="75">
        <f>F104*G104</f>
        <v>580000</v>
      </c>
      <c r="I104" s="13" t="s">
        <v>9</v>
      </c>
      <c r="J104" s="13" t="s">
        <v>1289</v>
      </c>
      <c r="K104" s="6" t="s">
        <v>3</v>
      </c>
      <c r="L104" s="13" t="s">
        <v>33</v>
      </c>
      <c r="M104" s="75" t="s">
        <v>418</v>
      </c>
      <c r="N104" s="13"/>
      <c r="O104" s="240" t="s">
        <v>556</v>
      </c>
      <c r="P104" s="245">
        <f>H104</f>
        <v>580000</v>
      </c>
      <c r="Q104" s="44">
        <v>437768</v>
      </c>
      <c r="R104" s="226">
        <v>437768</v>
      </c>
      <c r="S104" s="229">
        <f t="shared" si="5"/>
        <v>142232</v>
      </c>
    </row>
    <row r="105" spans="1:19" ht="48.6">
      <c r="A105" s="166" t="s">
        <v>1071</v>
      </c>
      <c r="B105" s="16" t="s">
        <v>165</v>
      </c>
      <c r="C105" s="31" t="s">
        <v>711</v>
      </c>
      <c r="D105" s="15" t="s">
        <v>261</v>
      </c>
      <c r="E105" s="15" t="s">
        <v>320</v>
      </c>
      <c r="F105" s="103">
        <v>2000</v>
      </c>
      <c r="G105" s="9">
        <v>86</v>
      </c>
      <c r="H105" s="32">
        <v>172000</v>
      </c>
      <c r="I105" s="15" t="s">
        <v>12</v>
      </c>
      <c r="J105" s="15" t="s">
        <v>1275</v>
      </c>
      <c r="K105" s="8" t="s">
        <v>27</v>
      </c>
      <c r="L105" s="15" t="s">
        <v>33</v>
      </c>
      <c r="M105" s="75" t="s">
        <v>419</v>
      </c>
      <c r="N105" s="5"/>
      <c r="O105" s="239" t="s">
        <v>557</v>
      </c>
      <c r="P105" s="221">
        <v>0</v>
      </c>
      <c r="Q105" s="43">
        <v>0</v>
      </c>
      <c r="R105" s="225">
        <v>0</v>
      </c>
      <c r="S105" s="229">
        <f t="shared" si="5"/>
        <v>0</v>
      </c>
    </row>
    <row r="106" spans="1:19" ht="48.6">
      <c r="A106" s="166">
        <v>36</v>
      </c>
      <c r="B106" s="16" t="s">
        <v>166</v>
      </c>
      <c r="C106" s="31" t="s">
        <v>712</v>
      </c>
      <c r="D106" s="15" t="s">
        <v>804</v>
      </c>
      <c r="E106" s="15" t="s">
        <v>321</v>
      </c>
      <c r="F106" s="103">
        <v>2000</v>
      </c>
      <c r="G106" s="9">
        <v>70</v>
      </c>
      <c r="H106" s="32">
        <v>140000</v>
      </c>
      <c r="I106" s="15" t="s">
        <v>813</v>
      </c>
      <c r="J106" s="15" t="s">
        <v>1275</v>
      </c>
      <c r="K106" s="8" t="s">
        <v>27</v>
      </c>
      <c r="L106" s="15" t="s">
        <v>139</v>
      </c>
      <c r="M106" s="32"/>
      <c r="N106" s="5"/>
      <c r="O106" s="239" t="s">
        <v>558</v>
      </c>
      <c r="P106" s="244">
        <f>H106</f>
        <v>140000</v>
      </c>
      <c r="Q106" s="42" t="s">
        <v>311</v>
      </c>
      <c r="R106" s="224">
        <v>0</v>
      </c>
      <c r="S106" s="229">
        <f t="shared" si="5"/>
        <v>140000</v>
      </c>
    </row>
    <row r="107" spans="1:19" ht="81">
      <c r="A107" s="166" t="s">
        <v>167</v>
      </c>
      <c r="B107" s="16" t="s">
        <v>167</v>
      </c>
      <c r="C107" s="31" t="s">
        <v>694</v>
      </c>
      <c r="D107" s="15" t="s">
        <v>838</v>
      </c>
      <c r="E107" s="15" t="s">
        <v>321</v>
      </c>
      <c r="F107" s="103">
        <v>3000</v>
      </c>
      <c r="G107" s="9">
        <v>70</v>
      </c>
      <c r="H107" s="32">
        <v>210000</v>
      </c>
      <c r="I107" s="15" t="s">
        <v>5</v>
      </c>
      <c r="J107" s="15" t="s">
        <v>1273</v>
      </c>
      <c r="K107" s="8" t="s">
        <v>291</v>
      </c>
      <c r="L107" s="15" t="s">
        <v>139</v>
      </c>
      <c r="M107" s="32" t="s">
        <v>417</v>
      </c>
      <c r="N107" s="5" t="s">
        <v>416</v>
      </c>
      <c r="O107" s="239" t="s">
        <v>292</v>
      </c>
      <c r="P107" s="244">
        <f>H107</f>
        <v>210000</v>
      </c>
      <c r="Q107" s="42">
        <v>25000</v>
      </c>
      <c r="R107" s="224">
        <v>25000</v>
      </c>
      <c r="S107" s="229">
        <f t="shared" si="5"/>
        <v>185000</v>
      </c>
    </row>
    <row r="108" spans="1:19" ht="48.6">
      <c r="A108" s="166" t="s">
        <v>168</v>
      </c>
      <c r="B108" s="16" t="s">
        <v>168</v>
      </c>
      <c r="C108" s="31" t="s">
        <v>713</v>
      </c>
      <c r="D108" s="15" t="s">
        <v>229</v>
      </c>
      <c r="E108" s="15" t="s">
        <v>336</v>
      </c>
      <c r="F108" s="103">
        <v>2000</v>
      </c>
      <c r="G108" s="33">
        <v>50</v>
      </c>
      <c r="H108" s="32">
        <f>F108*G108</f>
        <v>100000</v>
      </c>
      <c r="I108" s="15" t="s">
        <v>5</v>
      </c>
      <c r="J108" s="15" t="s">
        <v>1276</v>
      </c>
      <c r="K108" s="8" t="s">
        <v>30</v>
      </c>
      <c r="L108" s="34" t="s">
        <v>315</v>
      </c>
      <c r="M108" s="32" t="s">
        <v>420</v>
      </c>
      <c r="N108" s="5"/>
      <c r="O108" s="239" t="s">
        <v>559</v>
      </c>
      <c r="P108" s="221">
        <v>0</v>
      </c>
      <c r="Q108" s="43">
        <v>0</v>
      </c>
      <c r="R108" s="225">
        <v>0</v>
      </c>
      <c r="S108" s="229">
        <f t="shared" si="5"/>
        <v>0</v>
      </c>
    </row>
    <row r="109" spans="1:19" ht="48.6">
      <c r="A109" s="166" t="s">
        <v>280</v>
      </c>
      <c r="B109" s="16" t="s">
        <v>280</v>
      </c>
      <c r="C109" s="31" t="s">
        <v>713</v>
      </c>
      <c r="D109" s="15" t="s">
        <v>229</v>
      </c>
      <c r="E109" s="15" t="s">
        <v>336</v>
      </c>
      <c r="F109" s="103">
        <v>2000</v>
      </c>
      <c r="G109" s="33">
        <v>53</v>
      </c>
      <c r="H109" s="32">
        <f>F109*G109</f>
        <v>106000</v>
      </c>
      <c r="I109" s="15" t="s">
        <v>5</v>
      </c>
      <c r="J109" s="15" t="s">
        <v>1276</v>
      </c>
      <c r="K109" s="8" t="s">
        <v>30</v>
      </c>
      <c r="L109" s="15" t="s">
        <v>281</v>
      </c>
      <c r="M109" s="32" t="s">
        <v>420</v>
      </c>
      <c r="N109" s="5"/>
      <c r="O109" s="239" t="s">
        <v>560</v>
      </c>
      <c r="P109" s="221">
        <v>0</v>
      </c>
      <c r="Q109" s="43">
        <v>0</v>
      </c>
      <c r="R109" s="225">
        <v>0</v>
      </c>
      <c r="S109" s="229">
        <f t="shared" si="5"/>
        <v>0</v>
      </c>
    </row>
    <row r="110" spans="1:19" ht="64.8">
      <c r="A110" s="166" t="s">
        <v>123</v>
      </c>
      <c r="B110" s="16" t="s">
        <v>123</v>
      </c>
      <c r="C110" s="31" t="s">
        <v>714</v>
      </c>
      <c r="D110" s="15" t="s">
        <v>820</v>
      </c>
      <c r="E110" s="15" t="s">
        <v>319</v>
      </c>
      <c r="F110" s="103">
        <v>1000</v>
      </c>
      <c r="G110" s="9">
        <v>116</v>
      </c>
      <c r="H110" s="32">
        <v>116000</v>
      </c>
      <c r="I110" s="15" t="s">
        <v>21</v>
      </c>
      <c r="J110" s="15" t="s">
        <v>1272</v>
      </c>
      <c r="K110" s="8" t="s">
        <v>26</v>
      </c>
      <c r="L110" s="15" t="s">
        <v>33</v>
      </c>
      <c r="M110" s="32"/>
      <c r="N110" s="5"/>
      <c r="O110" s="239" t="s">
        <v>561</v>
      </c>
      <c r="P110" s="244">
        <f t="shared" ref="P110:P116" si="8">H110</f>
        <v>116000</v>
      </c>
      <c r="Q110" s="43">
        <v>0</v>
      </c>
      <c r="R110" s="225">
        <v>0</v>
      </c>
      <c r="S110" s="229">
        <f t="shared" si="5"/>
        <v>116000</v>
      </c>
    </row>
    <row r="111" spans="1:19" ht="83.4" customHeight="1">
      <c r="A111" s="166" t="s">
        <v>107</v>
      </c>
      <c r="B111" s="16" t="s">
        <v>107</v>
      </c>
      <c r="C111" s="31" t="s">
        <v>657</v>
      </c>
      <c r="D111" s="15" t="s">
        <v>833</v>
      </c>
      <c r="E111" s="15" t="s">
        <v>318</v>
      </c>
      <c r="F111" s="103">
        <v>30000</v>
      </c>
      <c r="G111" s="9">
        <v>38</v>
      </c>
      <c r="H111" s="32">
        <v>1140000</v>
      </c>
      <c r="I111" s="15" t="s">
        <v>46</v>
      </c>
      <c r="J111" s="15" t="s">
        <v>1271</v>
      </c>
      <c r="K111" s="8" t="s">
        <v>45</v>
      </c>
      <c r="L111" s="15" t="s">
        <v>33</v>
      </c>
      <c r="M111" s="32"/>
      <c r="N111" s="5" t="s">
        <v>422</v>
      </c>
      <c r="O111" s="239" t="s">
        <v>570</v>
      </c>
      <c r="P111" s="244">
        <f t="shared" si="8"/>
        <v>1140000</v>
      </c>
      <c r="Q111" s="360" t="s">
        <v>421</v>
      </c>
      <c r="R111" s="356">
        <v>100000</v>
      </c>
      <c r="S111" s="372">
        <f>P111+P112-R111</f>
        <v>1665000</v>
      </c>
    </row>
    <row r="112" spans="1:19" ht="48.6">
      <c r="A112" s="166" t="s">
        <v>169</v>
      </c>
      <c r="B112" s="16" t="s">
        <v>169</v>
      </c>
      <c r="C112" s="31" t="s">
        <v>670</v>
      </c>
      <c r="D112" s="15" t="s">
        <v>230</v>
      </c>
      <c r="E112" s="15" t="s">
        <v>319</v>
      </c>
      <c r="F112" s="103">
        <v>5000</v>
      </c>
      <c r="G112" s="9">
        <v>125</v>
      </c>
      <c r="H112" s="32">
        <v>625000</v>
      </c>
      <c r="I112" s="15" t="s">
        <v>46</v>
      </c>
      <c r="J112" s="15" t="s">
        <v>1272</v>
      </c>
      <c r="K112" s="8" t="s">
        <v>45</v>
      </c>
      <c r="L112" s="15" t="s">
        <v>33</v>
      </c>
      <c r="M112" s="32"/>
      <c r="N112" s="5"/>
      <c r="O112" s="239" t="s">
        <v>571</v>
      </c>
      <c r="P112" s="244">
        <f t="shared" si="8"/>
        <v>625000</v>
      </c>
      <c r="Q112" s="361"/>
      <c r="R112" s="356"/>
      <c r="S112" s="372"/>
    </row>
    <row r="113" spans="1:19" ht="99" customHeight="1">
      <c r="A113" s="166" t="s">
        <v>124</v>
      </c>
      <c r="B113" s="16" t="s">
        <v>124</v>
      </c>
      <c r="C113" s="31" t="s">
        <v>658</v>
      </c>
      <c r="D113" s="15" t="s">
        <v>797</v>
      </c>
      <c r="E113" s="15" t="s">
        <v>318</v>
      </c>
      <c r="F113" s="103">
        <v>4000</v>
      </c>
      <c r="G113" s="9">
        <v>38</v>
      </c>
      <c r="H113" s="32">
        <v>152000</v>
      </c>
      <c r="I113" s="15" t="s">
        <v>44</v>
      </c>
      <c r="J113" s="15" t="s">
        <v>1272</v>
      </c>
      <c r="K113" s="8" t="s">
        <v>45</v>
      </c>
      <c r="L113" s="15" t="s">
        <v>33</v>
      </c>
      <c r="M113" s="32"/>
      <c r="N113" s="5" t="s">
        <v>424</v>
      </c>
      <c r="O113" s="239" t="s">
        <v>633</v>
      </c>
      <c r="P113" s="244">
        <f t="shared" si="8"/>
        <v>152000</v>
      </c>
      <c r="Q113" s="43">
        <v>125000</v>
      </c>
      <c r="R113" s="225">
        <v>125000</v>
      </c>
      <c r="S113" s="229">
        <f t="shared" si="5"/>
        <v>27000</v>
      </c>
    </row>
    <row r="114" spans="1:19" ht="48.6">
      <c r="A114" s="166" t="s">
        <v>131</v>
      </c>
      <c r="B114" s="16" t="s">
        <v>131</v>
      </c>
      <c r="C114" s="31" t="s">
        <v>715</v>
      </c>
      <c r="D114" s="15" t="s">
        <v>262</v>
      </c>
      <c r="E114" s="15" t="s">
        <v>321</v>
      </c>
      <c r="F114" s="103">
        <v>1000</v>
      </c>
      <c r="G114" s="9">
        <v>70</v>
      </c>
      <c r="H114" s="32">
        <v>70000</v>
      </c>
      <c r="I114" s="15" t="s">
        <v>6</v>
      </c>
      <c r="J114" s="15" t="s">
        <v>1273</v>
      </c>
      <c r="K114" s="8" t="s">
        <v>26</v>
      </c>
      <c r="L114" s="15" t="s">
        <v>139</v>
      </c>
      <c r="M114" s="32"/>
      <c r="N114" s="5"/>
      <c r="O114" s="239" t="s">
        <v>572</v>
      </c>
      <c r="P114" s="244">
        <f t="shared" si="8"/>
        <v>70000</v>
      </c>
      <c r="Q114" s="42" t="s">
        <v>311</v>
      </c>
      <c r="R114" s="224">
        <v>0</v>
      </c>
      <c r="S114" s="229">
        <f t="shared" si="5"/>
        <v>70000</v>
      </c>
    </row>
    <row r="115" spans="1:19" ht="99.6" customHeight="1">
      <c r="A115" s="166" t="s">
        <v>1072</v>
      </c>
      <c r="B115" s="16" t="s">
        <v>172</v>
      </c>
      <c r="C115" s="31" t="s">
        <v>676</v>
      </c>
      <c r="D115" s="15" t="s">
        <v>827</v>
      </c>
      <c r="E115" s="15" t="s">
        <v>319</v>
      </c>
      <c r="F115" s="103">
        <v>2000</v>
      </c>
      <c r="G115" s="9">
        <v>125</v>
      </c>
      <c r="H115" s="32">
        <v>250000</v>
      </c>
      <c r="I115" s="13" t="s">
        <v>8</v>
      </c>
      <c r="J115" s="15" t="s">
        <v>1290</v>
      </c>
      <c r="K115" s="8" t="s">
        <v>36</v>
      </c>
      <c r="L115" s="15" t="s">
        <v>33</v>
      </c>
      <c r="M115" s="75" t="s">
        <v>427</v>
      </c>
      <c r="N115" s="5" t="s">
        <v>423</v>
      </c>
      <c r="O115" s="239" t="s">
        <v>573</v>
      </c>
      <c r="P115" s="244">
        <f t="shared" si="8"/>
        <v>250000</v>
      </c>
      <c r="Q115" s="43">
        <v>0</v>
      </c>
      <c r="R115" s="225">
        <v>0</v>
      </c>
      <c r="S115" s="229">
        <f t="shared" si="5"/>
        <v>250000</v>
      </c>
    </row>
    <row r="116" spans="1:19" ht="81">
      <c r="A116" s="166" t="s">
        <v>1073</v>
      </c>
      <c r="B116" s="16" t="s">
        <v>173</v>
      </c>
      <c r="C116" s="31" t="s">
        <v>716</v>
      </c>
      <c r="D116" s="15" t="s">
        <v>231</v>
      </c>
      <c r="E116" s="15" t="s">
        <v>320</v>
      </c>
      <c r="F116" s="103">
        <v>2000</v>
      </c>
      <c r="G116" s="9">
        <v>84</v>
      </c>
      <c r="H116" s="32">
        <v>168000</v>
      </c>
      <c r="I116" s="15" t="s">
        <v>8</v>
      </c>
      <c r="J116" s="15" t="s">
        <v>1272</v>
      </c>
      <c r="K116" s="8" t="s">
        <v>26</v>
      </c>
      <c r="L116" s="15" t="s">
        <v>33</v>
      </c>
      <c r="M116" s="32"/>
      <c r="N116" s="5"/>
      <c r="O116" s="239" t="s">
        <v>574</v>
      </c>
      <c r="P116" s="244">
        <f t="shared" si="8"/>
        <v>168000</v>
      </c>
      <c r="Q116" s="43">
        <v>0</v>
      </c>
      <c r="R116" s="225">
        <v>0</v>
      </c>
      <c r="S116" s="229">
        <f t="shared" si="5"/>
        <v>168000</v>
      </c>
    </row>
    <row r="117" spans="1:19" ht="81">
      <c r="A117" s="166" t="s">
        <v>1074</v>
      </c>
      <c r="B117" s="16" t="s">
        <v>170</v>
      </c>
      <c r="C117" s="31" t="s">
        <v>717</v>
      </c>
      <c r="D117" s="15" t="s">
        <v>827</v>
      </c>
      <c r="E117" s="15" t="s">
        <v>322</v>
      </c>
      <c r="F117" s="103">
        <v>4000</v>
      </c>
      <c r="G117" s="9">
        <v>60</v>
      </c>
      <c r="H117" s="32">
        <v>240000</v>
      </c>
      <c r="I117" s="15" t="s">
        <v>5</v>
      </c>
      <c r="J117" s="15" t="s">
        <v>1291</v>
      </c>
      <c r="K117" s="8" t="s">
        <v>30</v>
      </c>
      <c r="L117" s="34" t="s">
        <v>317</v>
      </c>
      <c r="M117" s="32" t="s">
        <v>425</v>
      </c>
      <c r="N117" s="5"/>
      <c r="O117" s="239" t="s">
        <v>301</v>
      </c>
      <c r="P117" s="221">
        <v>0</v>
      </c>
      <c r="Q117" s="43">
        <v>0</v>
      </c>
      <c r="R117" s="225">
        <v>0</v>
      </c>
      <c r="S117" s="229">
        <f t="shared" si="5"/>
        <v>0</v>
      </c>
    </row>
    <row r="118" spans="1:19" ht="81">
      <c r="A118" s="166" t="s">
        <v>1075</v>
      </c>
      <c r="B118" s="16" t="s">
        <v>171</v>
      </c>
      <c r="C118" s="31" t="s">
        <v>717</v>
      </c>
      <c r="D118" s="15" t="s">
        <v>231</v>
      </c>
      <c r="E118" s="15" t="s">
        <v>323</v>
      </c>
      <c r="F118" s="103">
        <v>1000</v>
      </c>
      <c r="G118" s="9">
        <v>280</v>
      </c>
      <c r="H118" s="32">
        <v>280000</v>
      </c>
      <c r="I118" s="15" t="s">
        <v>5</v>
      </c>
      <c r="J118" s="15" t="s">
        <v>1276</v>
      </c>
      <c r="K118" s="8" t="s">
        <v>30</v>
      </c>
      <c r="L118" s="15" t="s">
        <v>257</v>
      </c>
      <c r="M118" s="75" t="s">
        <v>426</v>
      </c>
      <c r="N118" s="5"/>
      <c r="O118" s="239" t="s">
        <v>575</v>
      </c>
      <c r="P118" s="245">
        <v>241605</v>
      </c>
      <c r="Q118" s="43">
        <v>0</v>
      </c>
      <c r="R118" s="225">
        <v>0</v>
      </c>
      <c r="S118" s="229">
        <f t="shared" si="5"/>
        <v>241605</v>
      </c>
    </row>
    <row r="119" spans="1:19" ht="148.19999999999999" customHeight="1">
      <c r="A119" s="166" t="s">
        <v>1076</v>
      </c>
      <c r="B119" s="16" t="s">
        <v>174</v>
      </c>
      <c r="C119" s="31" t="s">
        <v>656</v>
      </c>
      <c r="D119" s="15" t="s">
        <v>764</v>
      </c>
      <c r="E119" s="15" t="s">
        <v>318</v>
      </c>
      <c r="F119" s="103">
        <v>2000</v>
      </c>
      <c r="G119" s="9">
        <v>38</v>
      </c>
      <c r="H119" s="32">
        <v>76000</v>
      </c>
      <c r="I119" s="15" t="s">
        <v>6</v>
      </c>
      <c r="J119" s="15" t="s">
        <v>1271</v>
      </c>
      <c r="K119" s="8" t="s">
        <v>3</v>
      </c>
      <c r="L119" s="15" t="s">
        <v>33</v>
      </c>
      <c r="M119" s="28" t="s">
        <v>428</v>
      </c>
      <c r="N119" s="13" t="s">
        <v>645</v>
      </c>
      <c r="O119" s="239" t="s">
        <v>576</v>
      </c>
      <c r="P119" s="244">
        <f>H119</f>
        <v>76000</v>
      </c>
      <c r="Q119" s="365">
        <v>64690</v>
      </c>
      <c r="R119" s="357">
        <v>64690</v>
      </c>
      <c r="S119" s="378">
        <f>P119+P120+P121-R119</f>
        <v>385310</v>
      </c>
    </row>
    <row r="120" spans="1:19" ht="97.2">
      <c r="A120" s="166" t="s">
        <v>1077</v>
      </c>
      <c r="B120" s="16" t="s">
        <v>176</v>
      </c>
      <c r="C120" s="31" t="s">
        <v>697</v>
      </c>
      <c r="D120" s="15" t="s">
        <v>232</v>
      </c>
      <c r="E120" s="15" t="s">
        <v>335</v>
      </c>
      <c r="F120" s="103">
        <v>1000</v>
      </c>
      <c r="G120" s="9">
        <v>74</v>
      </c>
      <c r="H120" s="32">
        <v>74000</v>
      </c>
      <c r="I120" s="15" t="s">
        <v>6</v>
      </c>
      <c r="J120" s="15" t="s">
        <v>1271</v>
      </c>
      <c r="K120" s="8" t="s">
        <v>3</v>
      </c>
      <c r="L120" s="15" t="s">
        <v>33</v>
      </c>
      <c r="M120" s="28" t="s">
        <v>353</v>
      </c>
      <c r="N120" s="13" t="s">
        <v>354</v>
      </c>
      <c r="O120" s="239" t="s">
        <v>577</v>
      </c>
      <c r="P120" s="244">
        <f>H120</f>
        <v>74000</v>
      </c>
      <c r="Q120" s="366"/>
      <c r="R120" s="357"/>
      <c r="S120" s="378"/>
    </row>
    <row r="121" spans="1:19" ht="129.6">
      <c r="A121" s="166" t="s">
        <v>1078</v>
      </c>
      <c r="B121" s="16" t="s">
        <v>175</v>
      </c>
      <c r="C121" s="31" t="s">
        <v>710</v>
      </c>
      <c r="D121" s="15" t="s">
        <v>232</v>
      </c>
      <c r="E121" s="15" t="s">
        <v>319</v>
      </c>
      <c r="F121" s="103">
        <v>2000</v>
      </c>
      <c r="G121" s="9">
        <v>125</v>
      </c>
      <c r="H121" s="32">
        <v>250000</v>
      </c>
      <c r="I121" s="15" t="s">
        <v>6</v>
      </c>
      <c r="J121" s="15" t="s">
        <v>1272</v>
      </c>
      <c r="K121" s="8" t="s">
        <v>3</v>
      </c>
      <c r="L121" s="15" t="s">
        <v>33</v>
      </c>
      <c r="M121" s="388" t="s">
        <v>430</v>
      </c>
      <c r="N121" s="363" t="s">
        <v>431</v>
      </c>
      <c r="O121" s="239" t="s">
        <v>578</v>
      </c>
      <c r="P121" s="358">
        <v>300000</v>
      </c>
      <c r="Q121" s="366"/>
      <c r="R121" s="357"/>
      <c r="S121" s="378"/>
    </row>
    <row r="122" spans="1:19" ht="97.2">
      <c r="A122" s="166" t="s">
        <v>1079</v>
      </c>
      <c r="B122" s="16" t="s">
        <v>177</v>
      </c>
      <c r="C122" s="31" t="s">
        <v>671</v>
      </c>
      <c r="D122" s="15" t="s">
        <v>232</v>
      </c>
      <c r="E122" s="15" t="s">
        <v>319</v>
      </c>
      <c r="F122" s="103">
        <v>3000</v>
      </c>
      <c r="G122" s="9">
        <v>125</v>
      </c>
      <c r="H122" s="32">
        <v>375000</v>
      </c>
      <c r="I122" s="15" t="s">
        <v>6</v>
      </c>
      <c r="J122" s="15" t="s">
        <v>1295</v>
      </c>
      <c r="K122" s="8" t="s">
        <v>3</v>
      </c>
      <c r="L122" s="15" t="s">
        <v>33</v>
      </c>
      <c r="M122" s="387"/>
      <c r="N122" s="364"/>
      <c r="O122" s="239" t="s">
        <v>579</v>
      </c>
      <c r="P122" s="359"/>
      <c r="Q122" s="367"/>
      <c r="R122" s="357"/>
      <c r="S122" s="378"/>
    </row>
    <row r="123" spans="1:19" ht="97.2">
      <c r="A123" s="166" t="s">
        <v>178</v>
      </c>
      <c r="B123" s="16" t="s">
        <v>178</v>
      </c>
      <c r="C123" s="31" t="s">
        <v>650</v>
      </c>
      <c r="D123" s="15" t="s">
        <v>232</v>
      </c>
      <c r="E123" s="15" t="s">
        <v>320</v>
      </c>
      <c r="F123" s="103">
        <v>1000</v>
      </c>
      <c r="G123" s="9">
        <v>84</v>
      </c>
      <c r="H123" s="32">
        <v>84000</v>
      </c>
      <c r="I123" s="15" t="s">
        <v>22</v>
      </c>
      <c r="J123" s="15" t="s">
        <v>1272</v>
      </c>
      <c r="K123" s="8" t="s">
        <v>26</v>
      </c>
      <c r="L123" s="15" t="s">
        <v>33</v>
      </c>
      <c r="M123" s="32" t="s">
        <v>429</v>
      </c>
      <c r="N123" s="5"/>
      <c r="O123" s="239" t="s">
        <v>580</v>
      </c>
      <c r="P123" s="221">
        <v>0</v>
      </c>
      <c r="Q123" s="43">
        <v>0</v>
      </c>
      <c r="R123" s="225">
        <v>0</v>
      </c>
      <c r="S123" s="229">
        <f t="shared" si="5"/>
        <v>0</v>
      </c>
    </row>
    <row r="124" spans="1:19" ht="97.2">
      <c r="A124" s="166" t="s">
        <v>179</v>
      </c>
      <c r="B124" s="16" t="s">
        <v>179</v>
      </c>
      <c r="C124" s="31" t="s">
        <v>718</v>
      </c>
      <c r="D124" s="15" t="s">
        <v>764</v>
      </c>
      <c r="E124" s="15" t="s">
        <v>321</v>
      </c>
      <c r="F124" s="103">
        <v>6000</v>
      </c>
      <c r="G124" s="9">
        <v>70</v>
      </c>
      <c r="H124" s="32">
        <v>420000</v>
      </c>
      <c r="I124" s="15" t="s">
        <v>5</v>
      </c>
      <c r="J124" s="15" t="s">
        <v>1292</v>
      </c>
      <c r="K124" s="8" t="s">
        <v>26</v>
      </c>
      <c r="L124" s="15" t="s">
        <v>250</v>
      </c>
      <c r="M124" s="32" t="s">
        <v>429</v>
      </c>
      <c r="N124" s="15"/>
      <c r="O124" s="239" t="s">
        <v>581</v>
      </c>
      <c r="P124" s="221">
        <v>0</v>
      </c>
      <c r="Q124" s="43">
        <v>0</v>
      </c>
      <c r="R124" s="225">
        <v>0</v>
      </c>
      <c r="S124" s="229">
        <f t="shared" si="5"/>
        <v>0</v>
      </c>
    </row>
    <row r="125" spans="1:19" ht="97.2">
      <c r="A125" s="166" t="s">
        <v>108</v>
      </c>
      <c r="B125" s="16" t="s">
        <v>108</v>
      </c>
      <c r="C125" s="31" t="s">
        <v>657</v>
      </c>
      <c r="D125" s="15" t="s">
        <v>834</v>
      </c>
      <c r="E125" s="15" t="s">
        <v>318</v>
      </c>
      <c r="F125" s="103">
        <v>15000</v>
      </c>
      <c r="G125" s="9">
        <v>38</v>
      </c>
      <c r="H125" s="32">
        <v>570000</v>
      </c>
      <c r="I125" s="15" t="s">
        <v>46</v>
      </c>
      <c r="J125" s="15" t="s">
        <v>1296</v>
      </c>
      <c r="K125" s="8" t="s">
        <v>45</v>
      </c>
      <c r="L125" s="15" t="s">
        <v>33</v>
      </c>
      <c r="M125" s="32"/>
      <c r="N125" s="5" t="s">
        <v>432</v>
      </c>
      <c r="O125" s="239" t="s">
        <v>582</v>
      </c>
      <c r="P125" s="244">
        <f t="shared" ref="P125:P131" si="9">H125</f>
        <v>570000</v>
      </c>
      <c r="Q125" s="42" t="s">
        <v>433</v>
      </c>
      <c r="R125" s="224">
        <v>120000</v>
      </c>
      <c r="S125" s="229">
        <f t="shared" si="5"/>
        <v>450000</v>
      </c>
    </row>
    <row r="126" spans="1:19" ht="48.6">
      <c r="A126" s="166" t="s">
        <v>180</v>
      </c>
      <c r="B126" s="16" t="s">
        <v>180</v>
      </c>
      <c r="C126" s="31" t="s">
        <v>670</v>
      </c>
      <c r="D126" s="15" t="s">
        <v>233</v>
      </c>
      <c r="E126" s="15" t="s">
        <v>319</v>
      </c>
      <c r="F126" s="103">
        <v>3000</v>
      </c>
      <c r="G126" s="9">
        <v>125</v>
      </c>
      <c r="H126" s="32">
        <v>375000</v>
      </c>
      <c r="I126" s="15" t="s">
        <v>46</v>
      </c>
      <c r="J126" s="15" t="s">
        <v>1295</v>
      </c>
      <c r="K126" s="8" t="s">
        <v>45</v>
      </c>
      <c r="L126" s="15" t="s">
        <v>33</v>
      </c>
      <c r="M126" s="32"/>
      <c r="N126" s="5"/>
      <c r="O126" s="239" t="s">
        <v>583</v>
      </c>
      <c r="P126" s="244">
        <f t="shared" si="9"/>
        <v>375000</v>
      </c>
      <c r="Q126" s="43">
        <v>0</v>
      </c>
      <c r="R126" s="225">
        <v>0</v>
      </c>
      <c r="S126" s="229">
        <f t="shared" si="5"/>
        <v>375000</v>
      </c>
    </row>
    <row r="127" spans="1:19" ht="48.6">
      <c r="A127" s="166" t="s">
        <v>274</v>
      </c>
      <c r="B127" s="16" t="s">
        <v>274</v>
      </c>
      <c r="C127" s="31" t="s">
        <v>719</v>
      </c>
      <c r="D127" s="15" t="s">
        <v>828</v>
      </c>
      <c r="E127" s="15" t="s">
        <v>320</v>
      </c>
      <c r="F127" s="103">
        <v>4000</v>
      </c>
      <c r="G127" s="9">
        <v>84</v>
      </c>
      <c r="H127" s="32">
        <v>336000</v>
      </c>
      <c r="I127" s="15" t="s">
        <v>8</v>
      </c>
      <c r="J127" s="15" t="s">
        <v>1297</v>
      </c>
      <c r="K127" s="8" t="s">
        <v>3</v>
      </c>
      <c r="L127" s="15" t="s">
        <v>33</v>
      </c>
      <c r="M127" s="32"/>
      <c r="N127" s="5"/>
      <c r="O127" s="239" t="s">
        <v>584</v>
      </c>
      <c r="P127" s="244">
        <f t="shared" si="9"/>
        <v>336000</v>
      </c>
      <c r="Q127" s="42" t="s">
        <v>434</v>
      </c>
      <c r="R127" s="224">
        <v>0</v>
      </c>
      <c r="S127" s="229">
        <f t="shared" si="5"/>
        <v>336000</v>
      </c>
    </row>
    <row r="128" spans="1:19" ht="48.6">
      <c r="A128" s="167" t="s">
        <v>1080</v>
      </c>
      <c r="B128" s="11" t="s">
        <v>863</v>
      </c>
      <c r="C128" s="12" t="s">
        <v>719</v>
      </c>
      <c r="D128" s="13" t="s">
        <v>234</v>
      </c>
      <c r="E128" s="13" t="s">
        <v>324</v>
      </c>
      <c r="F128" s="104">
        <v>4000</v>
      </c>
      <c r="G128" s="7">
        <v>68</v>
      </c>
      <c r="H128" s="75">
        <f>F128*G128</f>
        <v>272000</v>
      </c>
      <c r="I128" s="13" t="s">
        <v>8</v>
      </c>
      <c r="J128" s="13" t="s">
        <v>1298</v>
      </c>
      <c r="K128" s="6" t="s">
        <v>3</v>
      </c>
      <c r="L128" s="13" t="s">
        <v>33</v>
      </c>
      <c r="M128" s="75"/>
      <c r="N128" s="13"/>
      <c r="O128" s="240" t="s">
        <v>585</v>
      </c>
      <c r="P128" s="245">
        <f t="shared" si="9"/>
        <v>272000</v>
      </c>
      <c r="Q128" s="44" t="s">
        <v>434</v>
      </c>
      <c r="R128" s="226">
        <v>0</v>
      </c>
      <c r="S128" s="229">
        <f t="shared" si="5"/>
        <v>272000</v>
      </c>
    </row>
    <row r="129" spans="1:19" ht="48.6">
      <c r="A129" s="166">
        <v>46</v>
      </c>
      <c r="B129" s="16" t="s">
        <v>134</v>
      </c>
      <c r="C129" s="31" t="s">
        <v>720</v>
      </c>
      <c r="D129" s="15" t="s">
        <v>805</v>
      </c>
      <c r="E129" s="15" t="s">
        <v>320</v>
      </c>
      <c r="F129" s="103">
        <v>2000</v>
      </c>
      <c r="G129" s="9">
        <v>105</v>
      </c>
      <c r="H129" s="32">
        <v>210000</v>
      </c>
      <c r="I129" s="15" t="s">
        <v>9</v>
      </c>
      <c r="J129" s="15" t="s">
        <v>1273</v>
      </c>
      <c r="K129" s="8" t="s">
        <v>26</v>
      </c>
      <c r="L129" s="15" t="s">
        <v>33</v>
      </c>
      <c r="M129" s="32"/>
      <c r="N129" s="5"/>
      <c r="O129" s="239" t="s">
        <v>586</v>
      </c>
      <c r="P129" s="244">
        <f t="shared" si="9"/>
        <v>210000</v>
      </c>
      <c r="Q129" s="43">
        <v>0</v>
      </c>
      <c r="R129" s="225">
        <v>0</v>
      </c>
      <c r="S129" s="229">
        <f t="shared" si="5"/>
        <v>210000</v>
      </c>
    </row>
    <row r="130" spans="1:19" ht="52.8" customHeight="1">
      <c r="A130" s="167" t="s">
        <v>1081</v>
      </c>
      <c r="B130" s="11" t="s">
        <v>863</v>
      </c>
      <c r="C130" s="12" t="s">
        <v>831</v>
      </c>
      <c r="D130" s="13" t="s">
        <v>829</v>
      </c>
      <c r="E130" s="13" t="s">
        <v>318</v>
      </c>
      <c r="F130" s="104">
        <v>10000</v>
      </c>
      <c r="G130" s="7">
        <v>36</v>
      </c>
      <c r="H130" s="75">
        <v>360000</v>
      </c>
      <c r="I130" s="13" t="s">
        <v>8</v>
      </c>
      <c r="J130" s="13" t="s">
        <v>457</v>
      </c>
      <c r="K130" s="6"/>
      <c r="L130" s="13"/>
      <c r="M130" s="75" t="s">
        <v>437</v>
      </c>
      <c r="N130" s="13"/>
      <c r="O130" s="240" t="s">
        <v>587</v>
      </c>
      <c r="P130" s="245">
        <f t="shared" si="9"/>
        <v>360000</v>
      </c>
      <c r="Q130" s="45">
        <v>0</v>
      </c>
      <c r="R130" s="227">
        <v>0</v>
      </c>
      <c r="S130" s="229">
        <f t="shared" si="5"/>
        <v>360000</v>
      </c>
    </row>
    <row r="131" spans="1:19" ht="48.6">
      <c r="A131" s="165" t="s">
        <v>1082</v>
      </c>
      <c r="B131" s="47" t="s">
        <v>182</v>
      </c>
      <c r="C131" s="48" t="s">
        <v>721</v>
      </c>
      <c r="D131" s="200" t="s">
        <v>235</v>
      </c>
      <c r="E131" s="200" t="s">
        <v>328</v>
      </c>
      <c r="F131" s="102">
        <v>1000</v>
      </c>
      <c r="G131" s="49">
        <v>460</v>
      </c>
      <c r="H131" s="36">
        <v>460000</v>
      </c>
      <c r="I131" s="200" t="s">
        <v>8</v>
      </c>
      <c r="J131" s="200" t="s">
        <v>1273</v>
      </c>
      <c r="K131" s="50" t="s">
        <v>26</v>
      </c>
      <c r="L131" s="200" t="s">
        <v>33</v>
      </c>
      <c r="M131" s="36"/>
      <c r="N131" s="200" t="s">
        <v>626</v>
      </c>
      <c r="O131" s="195" t="s">
        <v>589</v>
      </c>
      <c r="P131" s="248">
        <f t="shared" si="9"/>
        <v>460000</v>
      </c>
      <c r="Q131" s="201">
        <v>0</v>
      </c>
      <c r="R131" s="225">
        <v>0</v>
      </c>
      <c r="S131" s="229">
        <f t="shared" si="5"/>
        <v>460000</v>
      </c>
    </row>
    <row r="132" spans="1:19" s="22" customFormat="1" ht="85.8" customHeight="1">
      <c r="A132" s="167" t="s">
        <v>1083</v>
      </c>
      <c r="B132" s="11" t="s">
        <v>863</v>
      </c>
      <c r="C132" s="12" t="s">
        <v>636</v>
      </c>
      <c r="D132" s="13" t="s">
        <v>235</v>
      </c>
      <c r="E132" s="13" t="s">
        <v>320</v>
      </c>
      <c r="F132" s="104">
        <v>5000</v>
      </c>
      <c r="G132" s="35" t="s">
        <v>434</v>
      </c>
      <c r="H132" s="29" t="s">
        <v>434</v>
      </c>
      <c r="I132" s="13" t="s">
        <v>8</v>
      </c>
      <c r="J132" s="13" t="s">
        <v>434</v>
      </c>
      <c r="K132" s="6" t="s">
        <v>434</v>
      </c>
      <c r="L132" s="13" t="s">
        <v>434</v>
      </c>
      <c r="M132" s="388" t="s">
        <v>436</v>
      </c>
      <c r="N132" s="363" t="s">
        <v>627</v>
      </c>
      <c r="O132" s="240" t="s">
        <v>590</v>
      </c>
      <c r="P132" s="389">
        <v>592000</v>
      </c>
      <c r="Q132" s="379">
        <v>0</v>
      </c>
      <c r="R132" s="227">
        <v>0</v>
      </c>
      <c r="S132" s="381">
        <f>P132-R132</f>
        <v>592000</v>
      </c>
    </row>
    <row r="133" spans="1:19" ht="85.8" customHeight="1">
      <c r="A133" s="166" t="s">
        <v>1084</v>
      </c>
      <c r="B133" s="16" t="s">
        <v>183</v>
      </c>
      <c r="C133" s="31" t="s">
        <v>702</v>
      </c>
      <c r="D133" s="15" t="s">
        <v>235</v>
      </c>
      <c r="E133" s="15" t="s">
        <v>324</v>
      </c>
      <c r="F133" s="103">
        <v>4000</v>
      </c>
      <c r="G133" s="9">
        <v>68</v>
      </c>
      <c r="H133" s="75">
        <v>272000</v>
      </c>
      <c r="I133" s="15" t="s">
        <v>8</v>
      </c>
      <c r="J133" s="15" t="s">
        <v>1295</v>
      </c>
      <c r="K133" s="8" t="s">
        <v>3</v>
      </c>
      <c r="L133" s="15" t="s">
        <v>139</v>
      </c>
      <c r="M133" s="387"/>
      <c r="N133" s="364"/>
      <c r="O133" s="239" t="s">
        <v>591</v>
      </c>
      <c r="P133" s="390"/>
      <c r="Q133" s="380"/>
      <c r="R133" s="227">
        <v>0</v>
      </c>
      <c r="S133" s="382"/>
    </row>
    <row r="134" spans="1:19" ht="48.6">
      <c r="A134" s="166" t="s">
        <v>1085</v>
      </c>
      <c r="B134" s="16" t="s">
        <v>185</v>
      </c>
      <c r="C134" s="31" t="s">
        <v>648</v>
      </c>
      <c r="D134" s="15" t="s">
        <v>235</v>
      </c>
      <c r="E134" s="15" t="s">
        <v>334</v>
      </c>
      <c r="F134" s="103">
        <v>1000</v>
      </c>
      <c r="G134" s="9">
        <v>27</v>
      </c>
      <c r="H134" s="32">
        <v>270000</v>
      </c>
      <c r="I134" s="15" t="s">
        <v>8</v>
      </c>
      <c r="J134" s="15" t="s">
        <v>1273</v>
      </c>
      <c r="K134" s="8" t="s">
        <v>26</v>
      </c>
      <c r="L134" s="15" t="s">
        <v>139</v>
      </c>
      <c r="M134" s="32"/>
      <c r="N134" s="5" t="s">
        <v>628</v>
      </c>
      <c r="O134" s="239" t="s">
        <v>592</v>
      </c>
      <c r="P134" s="244">
        <f>H134</f>
        <v>270000</v>
      </c>
      <c r="Q134" s="43">
        <v>0</v>
      </c>
      <c r="R134" s="225">
        <v>0</v>
      </c>
      <c r="S134" s="229">
        <f t="shared" ref="S134:S190" si="10">P134-R134</f>
        <v>270000</v>
      </c>
    </row>
    <row r="135" spans="1:19" ht="48.6">
      <c r="A135" s="166" t="s">
        <v>1086</v>
      </c>
      <c r="B135" s="16" t="s">
        <v>184</v>
      </c>
      <c r="C135" s="31" t="s">
        <v>722</v>
      </c>
      <c r="D135" s="15" t="s">
        <v>235</v>
      </c>
      <c r="E135" s="15" t="s">
        <v>333</v>
      </c>
      <c r="F135" s="103">
        <v>5000</v>
      </c>
      <c r="G135" s="9">
        <v>75</v>
      </c>
      <c r="H135" s="32">
        <v>375000</v>
      </c>
      <c r="I135" s="15" t="s">
        <v>14</v>
      </c>
      <c r="J135" s="15" t="s">
        <v>1299</v>
      </c>
      <c r="K135" s="8" t="s">
        <v>27</v>
      </c>
      <c r="L135" s="15" t="s">
        <v>139</v>
      </c>
      <c r="M135" s="75" t="s">
        <v>435</v>
      </c>
      <c r="N135" s="5"/>
      <c r="O135" s="239" t="s">
        <v>593</v>
      </c>
      <c r="P135" s="221">
        <v>0</v>
      </c>
      <c r="Q135" s="43">
        <v>0</v>
      </c>
      <c r="R135" s="225">
        <v>0</v>
      </c>
      <c r="S135" s="229">
        <f t="shared" si="10"/>
        <v>0</v>
      </c>
    </row>
    <row r="136" spans="1:19" ht="48.6">
      <c r="A136" s="166" t="s">
        <v>1087</v>
      </c>
      <c r="B136" s="16" t="s">
        <v>125</v>
      </c>
      <c r="C136" s="31" t="s">
        <v>657</v>
      </c>
      <c r="D136" s="15" t="s">
        <v>236</v>
      </c>
      <c r="E136" s="15" t="s">
        <v>629</v>
      </c>
      <c r="F136" s="103">
        <v>1000</v>
      </c>
      <c r="G136" s="9">
        <v>38</v>
      </c>
      <c r="H136" s="32">
        <v>38000</v>
      </c>
      <c r="I136" s="15" t="s">
        <v>1167</v>
      </c>
      <c r="J136" s="15" t="s">
        <v>1296</v>
      </c>
      <c r="K136" s="8" t="s">
        <v>26</v>
      </c>
      <c r="L136" s="15" t="s">
        <v>33</v>
      </c>
      <c r="M136" s="32"/>
      <c r="N136" s="5" t="s">
        <v>438</v>
      </c>
      <c r="O136" s="239" t="s">
        <v>594</v>
      </c>
      <c r="P136" s="244">
        <f>H136</f>
        <v>38000</v>
      </c>
      <c r="Q136" s="43">
        <v>0</v>
      </c>
      <c r="R136" s="225">
        <v>0</v>
      </c>
      <c r="S136" s="229">
        <f t="shared" si="10"/>
        <v>38000</v>
      </c>
    </row>
    <row r="137" spans="1:19" ht="88.2" customHeight="1">
      <c r="A137" s="166" t="s">
        <v>1088</v>
      </c>
      <c r="B137" s="16" t="s">
        <v>109</v>
      </c>
      <c r="C137" s="31" t="s">
        <v>723</v>
      </c>
      <c r="D137" s="15" t="s">
        <v>790</v>
      </c>
      <c r="E137" s="15" t="s">
        <v>332</v>
      </c>
      <c r="F137" s="103">
        <v>2000</v>
      </c>
      <c r="G137" s="9">
        <v>245</v>
      </c>
      <c r="H137" s="32">
        <v>490000</v>
      </c>
      <c r="I137" s="15" t="s">
        <v>31</v>
      </c>
      <c r="J137" s="15" t="s">
        <v>1274</v>
      </c>
      <c r="K137" s="8" t="s">
        <v>28</v>
      </c>
      <c r="L137" s="15" t="s">
        <v>277</v>
      </c>
      <c r="M137" s="26" t="s">
        <v>868</v>
      </c>
      <c r="N137" s="5"/>
      <c r="O137" s="239" t="s">
        <v>595</v>
      </c>
      <c r="P137" s="244">
        <f>H137</f>
        <v>490000</v>
      </c>
      <c r="Q137" s="42">
        <v>49310</v>
      </c>
      <c r="R137" s="224">
        <v>49310</v>
      </c>
      <c r="S137" s="229">
        <f t="shared" si="10"/>
        <v>440690</v>
      </c>
    </row>
    <row r="138" spans="1:19" s="22" customFormat="1" ht="36" customHeight="1">
      <c r="A138" s="167" t="s">
        <v>1089</v>
      </c>
      <c r="B138" s="11" t="s">
        <v>863</v>
      </c>
      <c r="C138" s="12" t="s">
        <v>636</v>
      </c>
      <c r="D138" s="13" t="s">
        <v>237</v>
      </c>
      <c r="E138" s="13" t="s">
        <v>331</v>
      </c>
      <c r="F138" s="104">
        <v>1000</v>
      </c>
      <c r="G138" s="7">
        <v>195</v>
      </c>
      <c r="H138" s="75">
        <f>F138*G138</f>
        <v>195000</v>
      </c>
      <c r="I138" s="13" t="s">
        <v>25</v>
      </c>
      <c r="J138" s="13" t="s">
        <v>434</v>
      </c>
      <c r="K138" s="6" t="s">
        <v>434</v>
      </c>
      <c r="L138" s="13" t="s">
        <v>434</v>
      </c>
      <c r="M138" s="75" t="s">
        <v>872</v>
      </c>
      <c r="N138" s="13"/>
      <c r="O138" s="240" t="s">
        <v>307</v>
      </c>
      <c r="P138" s="221">
        <v>0</v>
      </c>
      <c r="Q138" s="45">
        <v>0</v>
      </c>
      <c r="R138" s="227">
        <v>0</v>
      </c>
      <c r="S138" s="229">
        <f t="shared" si="10"/>
        <v>0</v>
      </c>
    </row>
    <row r="139" spans="1:19" s="22" customFormat="1" ht="99" customHeight="1">
      <c r="A139" s="167" t="s">
        <v>1090</v>
      </c>
      <c r="B139" s="11" t="s">
        <v>863</v>
      </c>
      <c r="C139" s="12" t="s">
        <v>636</v>
      </c>
      <c r="D139" s="13" t="s">
        <v>237</v>
      </c>
      <c r="E139" s="13" t="s">
        <v>330</v>
      </c>
      <c r="F139" s="104">
        <v>1000</v>
      </c>
      <c r="G139" s="7">
        <v>126</v>
      </c>
      <c r="H139" s="75">
        <f>F139*G139</f>
        <v>126000</v>
      </c>
      <c r="I139" s="13" t="s">
        <v>25</v>
      </c>
      <c r="J139" s="13" t="s">
        <v>434</v>
      </c>
      <c r="K139" s="6" t="s">
        <v>434</v>
      </c>
      <c r="L139" s="13" t="s">
        <v>434</v>
      </c>
      <c r="M139" s="75" t="s">
        <v>439</v>
      </c>
      <c r="N139" s="13"/>
      <c r="O139" s="240" t="s">
        <v>632</v>
      </c>
      <c r="P139" s="221">
        <v>0</v>
      </c>
      <c r="Q139" s="45">
        <v>0</v>
      </c>
      <c r="R139" s="227">
        <v>0</v>
      </c>
      <c r="S139" s="229">
        <f t="shared" si="10"/>
        <v>0</v>
      </c>
    </row>
    <row r="140" spans="1:19" ht="166.2" customHeight="1">
      <c r="A140" s="166" t="s">
        <v>1091</v>
      </c>
      <c r="B140" s="16" t="s">
        <v>186</v>
      </c>
      <c r="C140" s="31" t="s">
        <v>656</v>
      </c>
      <c r="D140" s="15" t="s">
        <v>237</v>
      </c>
      <c r="E140" s="15" t="s">
        <v>318</v>
      </c>
      <c r="F140" s="103">
        <v>5000</v>
      </c>
      <c r="G140" s="9">
        <v>38</v>
      </c>
      <c r="H140" s="32">
        <v>190000</v>
      </c>
      <c r="I140" s="15" t="s">
        <v>31</v>
      </c>
      <c r="J140" s="15" t="s">
        <v>1271</v>
      </c>
      <c r="K140" s="8" t="s">
        <v>3</v>
      </c>
      <c r="L140" s="15" t="s">
        <v>33</v>
      </c>
      <c r="M140" s="75" t="s">
        <v>870</v>
      </c>
      <c r="N140" s="5"/>
      <c r="O140" s="239" t="s">
        <v>596</v>
      </c>
      <c r="P140" s="245">
        <v>51345</v>
      </c>
      <c r="Q140" s="42">
        <v>106000</v>
      </c>
      <c r="R140" s="224">
        <v>106000</v>
      </c>
      <c r="S140" s="229">
        <v>0</v>
      </c>
    </row>
    <row r="141" spans="1:19" ht="121.8" customHeight="1">
      <c r="A141" s="166" t="s">
        <v>187</v>
      </c>
      <c r="B141" s="16" t="s">
        <v>187</v>
      </c>
      <c r="C141" s="31" t="s">
        <v>676</v>
      </c>
      <c r="D141" s="15" t="s">
        <v>769</v>
      </c>
      <c r="E141" s="15" t="s">
        <v>319</v>
      </c>
      <c r="F141" s="103">
        <v>30000</v>
      </c>
      <c r="G141" s="9">
        <v>116</v>
      </c>
      <c r="H141" s="32">
        <f>F141*G141</f>
        <v>3480000</v>
      </c>
      <c r="I141" s="15" t="s">
        <v>7</v>
      </c>
      <c r="J141" s="15" t="s">
        <v>1297</v>
      </c>
      <c r="K141" s="8" t="s">
        <v>26</v>
      </c>
      <c r="L141" s="15" t="s">
        <v>33</v>
      </c>
      <c r="M141" s="26" t="s">
        <v>630</v>
      </c>
      <c r="N141" s="5"/>
      <c r="O141" s="239" t="s">
        <v>597</v>
      </c>
      <c r="P141" s="245">
        <f>H141</f>
        <v>3480000</v>
      </c>
      <c r="Q141" s="42">
        <v>2587955</v>
      </c>
      <c r="R141" s="224">
        <v>2587955</v>
      </c>
      <c r="S141" s="229">
        <f t="shared" si="10"/>
        <v>892045</v>
      </c>
    </row>
    <row r="142" spans="1:19" ht="52.2" customHeight="1">
      <c r="A142" s="166" t="s">
        <v>188</v>
      </c>
      <c r="B142" s="16" t="s">
        <v>188</v>
      </c>
      <c r="C142" s="31" t="s">
        <v>724</v>
      </c>
      <c r="D142" s="15" t="s">
        <v>238</v>
      </c>
      <c r="E142" s="15" t="s">
        <v>321</v>
      </c>
      <c r="F142" s="103">
        <v>20000</v>
      </c>
      <c r="G142" s="9">
        <v>55</v>
      </c>
      <c r="H142" s="32">
        <v>1100000</v>
      </c>
      <c r="I142" s="15" t="s">
        <v>13</v>
      </c>
      <c r="J142" s="15" t="s">
        <v>1300</v>
      </c>
      <c r="K142" s="8" t="s">
        <v>27</v>
      </c>
      <c r="L142" s="15" t="s">
        <v>139</v>
      </c>
      <c r="M142" s="32" t="s">
        <v>440</v>
      </c>
      <c r="N142" s="5"/>
      <c r="O142" s="239" t="s">
        <v>598</v>
      </c>
      <c r="P142" s="221">
        <v>0</v>
      </c>
      <c r="Q142" s="43">
        <v>0</v>
      </c>
      <c r="R142" s="225">
        <v>0</v>
      </c>
      <c r="S142" s="229">
        <f t="shared" si="10"/>
        <v>0</v>
      </c>
    </row>
    <row r="143" spans="1:19" ht="52.8" customHeight="1">
      <c r="A143" s="167" t="s">
        <v>1092</v>
      </c>
      <c r="B143" s="11" t="s">
        <v>863</v>
      </c>
      <c r="C143" s="12" t="s">
        <v>725</v>
      </c>
      <c r="D143" s="13" t="s">
        <v>770</v>
      </c>
      <c r="E143" s="13" t="s">
        <v>326</v>
      </c>
      <c r="F143" s="104">
        <v>2000</v>
      </c>
      <c r="G143" s="7">
        <v>68</v>
      </c>
      <c r="H143" s="75">
        <f>F143*G143</f>
        <v>136000</v>
      </c>
      <c r="I143" s="13" t="s">
        <v>7</v>
      </c>
      <c r="J143" s="13" t="s">
        <v>1301</v>
      </c>
      <c r="K143" s="6" t="s">
        <v>28</v>
      </c>
      <c r="L143" s="13" t="s">
        <v>33</v>
      </c>
      <c r="M143" s="75" t="s">
        <v>441</v>
      </c>
      <c r="N143" s="13"/>
      <c r="O143" s="240" t="s">
        <v>599</v>
      </c>
      <c r="P143" s="245">
        <f>H143</f>
        <v>136000</v>
      </c>
      <c r="Q143" s="45">
        <v>0</v>
      </c>
      <c r="R143" s="227">
        <v>0</v>
      </c>
      <c r="S143" s="229">
        <f t="shared" si="10"/>
        <v>136000</v>
      </c>
    </row>
    <row r="144" spans="1:19" ht="48.6">
      <c r="A144" s="166" t="s">
        <v>1093</v>
      </c>
      <c r="B144" s="16" t="s">
        <v>190</v>
      </c>
      <c r="C144" s="31" t="s">
        <v>726</v>
      </c>
      <c r="D144" s="15" t="s">
        <v>239</v>
      </c>
      <c r="E144" s="15" t="s">
        <v>327</v>
      </c>
      <c r="F144" s="103">
        <v>2000</v>
      </c>
      <c r="G144" s="9">
        <v>138</v>
      </c>
      <c r="H144" s="32">
        <v>276000</v>
      </c>
      <c r="I144" s="15" t="s">
        <v>7</v>
      </c>
      <c r="J144" s="15" t="s">
        <v>1277</v>
      </c>
      <c r="K144" s="8" t="s">
        <v>29</v>
      </c>
      <c r="L144" s="15" t="s">
        <v>33</v>
      </c>
      <c r="M144" s="32"/>
      <c r="N144" s="5"/>
      <c r="O144" s="239" t="s">
        <v>600</v>
      </c>
      <c r="P144" s="244">
        <f>H144</f>
        <v>276000</v>
      </c>
      <c r="Q144" s="43">
        <v>0</v>
      </c>
      <c r="R144" s="225">
        <v>0</v>
      </c>
      <c r="S144" s="229">
        <f t="shared" si="10"/>
        <v>276000</v>
      </c>
    </row>
    <row r="145" spans="1:19" ht="48.6">
      <c r="A145" s="166" t="s">
        <v>1094</v>
      </c>
      <c r="B145" s="16" t="s">
        <v>110</v>
      </c>
      <c r="C145" s="31" t="s">
        <v>727</v>
      </c>
      <c r="D145" s="15" t="s">
        <v>239</v>
      </c>
      <c r="E145" s="15" t="s">
        <v>329</v>
      </c>
      <c r="F145" s="103">
        <v>2000</v>
      </c>
      <c r="G145" s="9">
        <v>56</v>
      </c>
      <c r="H145" s="32">
        <v>112000</v>
      </c>
      <c r="I145" s="15" t="s">
        <v>7</v>
      </c>
      <c r="J145" s="15" t="s">
        <v>1284</v>
      </c>
      <c r="K145" s="8" t="s">
        <v>29</v>
      </c>
      <c r="L145" s="15" t="s">
        <v>33</v>
      </c>
      <c r="M145" s="32"/>
      <c r="N145" s="5"/>
      <c r="O145" s="239" t="s">
        <v>601</v>
      </c>
      <c r="P145" s="244">
        <f>H145</f>
        <v>112000</v>
      </c>
      <c r="Q145" s="43">
        <v>0</v>
      </c>
      <c r="R145" s="225">
        <v>0</v>
      </c>
      <c r="S145" s="229">
        <f t="shared" si="10"/>
        <v>112000</v>
      </c>
    </row>
    <row r="146" spans="1:19" ht="64.8">
      <c r="A146" s="166" t="s">
        <v>1095</v>
      </c>
      <c r="B146" s="16" t="s">
        <v>189</v>
      </c>
      <c r="C146" s="31" t="s">
        <v>728</v>
      </c>
      <c r="D146" s="15" t="s">
        <v>239</v>
      </c>
      <c r="E146" s="15" t="s">
        <v>323</v>
      </c>
      <c r="F146" s="103">
        <v>2000</v>
      </c>
      <c r="G146" s="9">
        <v>253</v>
      </c>
      <c r="H146" s="32">
        <v>506000</v>
      </c>
      <c r="I146" s="15" t="s">
        <v>7</v>
      </c>
      <c r="J146" s="15" t="s">
        <v>1276</v>
      </c>
      <c r="K146" s="8" t="s">
        <v>30</v>
      </c>
      <c r="L146" s="34" t="s">
        <v>316</v>
      </c>
      <c r="M146" s="32" t="s">
        <v>442</v>
      </c>
      <c r="N146" s="5"/>
      <c r="O146" s="239" t="s">
        <v>602</v>
      </c>
      <c r="P146" s="245">
        <v>339958</v>
      </c>
      <c r="Q146" s="43">
        <v>0</v>
      </c>
      <c r="R146" s="225">
        <v>0</v>
      </c>
      <c r="S146" s="229">
        <f t="shared" si="10"/>
        <v>339958</v>
      </c>
    </row>
    <row r="147" spans="1:19" ht="48.6">
      <c r="A147" s="166">
        <v>52</v>
      </c>
      <c r="B147" s="16" t="s">
        <v>135</v>
      </c>
      <c r="C147" s="31" t="s">
        <v>653</v>
      </c>
      <c r="D147" s="15" t="s">
        <v>771</v>
      </c>
      <c r="E147" s="15" t="s">
        <v>323</v>
      </c>
      <c r="F147" s="103">
        <v>1000</v>
      </c>
      <c r="G147" s="9">
        <v>216</v>
      </c>
      <c r="H147" s="32">
        <v>216000</v>
      </c>
      <c r="I147" s="15" t="s">
        <v>13</v>
      </c>
      <c r="J147" s="15" t="s">
        <v>1302</v>
      </c>
      <c r="K147" s="8" t="s">
        <v>27</v>
      </c>
      <c r="L147" s="15" t="s">
        <v>33</v>
      </c>
      <c r="M147" s="32"/>
      <c r="N147" s="5"/>
      <c r="O147" s="239" t="s">
        <v>603</v>
      </c>
      <c r="P147" s="244">
        <f t="shared" ref="P147:P160" si="11">H147</f>
        <v>216000</v>
      </c>
      <c r="Q147" s="42" t="s">
        <v>434</v>
      </c>
      <c r="R147" s="224">
        <v>0</v>
      </c>
      <c r="S147" s="229">
        <f t="shared" si="10"/>
        <v>216000</v>
      </c>
    </row>
    <row r="148" spans="1:19" ht="100.8" customHeight="1">
      <c r="A148" s="166" t="s">
        <v>1096</v>
      </c>
      <c r="B148" s="16" t="s">
        <v>191</v>
      </c>
      <c r="C148" s="31" t="s">
        <v>655</v>
      </c>
      <c r="D148" s="15" t="s">
        <v>772</v>
      </c>
      <c r="E148" s="15" t="s">
        <v>328</v>
      </c>
      <c r="F148" s="103">
        <v>1000</v>
      </c>
      <c r="G148" s="9">
        <v>460</v>
      </c>
      <c r="H148" s="32">
        <v>460000</v>
      </c>
      <c r="I148" s="15" t="s">
        <v>7</v>
      </c>
      <c r="J148" s="15" t="s">
        <v>1273</v>
      </c>
      <c r="K148" s="8" t="s">
        <v>26</v>
      </c>
      <c r="L148" s="15" t="s">
        <v>33</v>
      </c>
      <c r="M148" s="32"/>
      <c r="N148" s="5" t="s">
        <v>443</v>
      </c>
      <c r="O148" s="239" t="s">
        <v>604</v>
      </c>
      <c r="P148" s="244">
        <f t="shared" si="11"/>
        <v>460000</v>
      </c>
      <c r="Q148" s="43">
        <v>0</v>
      </c>
      <c r="R148" s="225">
        <v>0</v>
      </c>
      <c r="S148" s="229">
        <f t="shared" si="10"/>
        <v>460000</v>
      </c>
    </row>
    <row r="149" spans="1:19" ht="48.6">
      <c r="A149" s="166" t="s">
        <v>1097</v>
      </c>
      <c r="B149" s="16" t="s">
        <v>192</v>
      </c>
      <c r="C149" s="31" t="s">
        <v>715</v>
      </c>
      <c r="D149" s="15" t="s">
        <v>240</v>
      </c>
      <c r="E149" s="15" t="s">
        <v>1026</v>
      </c>
      <c r="F149" s="103">
        <v>1000</v>
      </c>
      <c r="G149" s="9">
        <v>200</v>
      </c>
      <c r="H149" s="32">
        <v>200000</v>
      </c>
      <c r="I149" s="15" t="s">
        <v>13</v>
      </c>
      <c r="J149" s="15" t="s">
        <v>1303</v>
      </c>
      <c r="K149" s="8" t="s">
        <v>258</v>
      </c>
      <c r="L149" s="15" t="s">
        <v>33</v>
      </c>
      <c r="M149" s="32"/>
      <c r="N149" s="5"/>
      <c r="O149" s="239" t="s">
        <v>605</v>
      </c>
      <c r="P149" s="244">
        <f t="shared" si="11"/>
        <v>200000</v>
      </c>
      <c r="Q149" s="43">
        <v>0</v>
      </c>
      <c r="R149" s="225">
        <v>0</v>
      </c>
      <c r="S149" s="229">
        <f t="shared" si="10"/>
        <v>200000</v>
      </c>
    </row>
    <row r="150" spans="1:19" ht="48.6">
      <c r="A150" s="166" t="s">
        <v>1098</v>
      </c>
      <c r="B150" s="16" t="s">
        <v>193</v>
      </c>
      <c r="C150" s="12" t="s">
        <v>674</v>
      </c>
      <c r="D150" s="15" t="s">
        <v>240</v>
      </c>
      <c r="E150" s="15" t="s">
        <v>321</v>
      </c>
      <c r="F150" s="103">
        <v>1000</v>
      </c>
      <c r="G150" s="9">
        <v>70</v>
      </c>
      <c r="H150" s="32">
        <v>70000</v>
      </c>
      <c r="I150" s="15" t="s">
        <v>13</v>
      </c>
      <c r="J150" s="15" t="s">
        <v>1304</v>
      </c>
      <c r="K150" s="8" t="s">
        <v>27</v>
      </c>
      <c r="L150" s="15" t="s">
        <v>139</v>
      </c>
      <c r="M150" s="32"/>
      <c r="N150" s="5"/>
      <c r="O150" s="239" t="s">
        <v>606</v>
      </c>
      <c r="P150" s="244">
        <f t="shared" si="11"/>
        <v>70000</v>
      </c>
      <c r="Q150" s="43">
        <v>0</v>
      </c>
      <c r="R150" s="225">
        <v>0</v>
      </c>
      <c r="S150" s="229">
        <f t="shared" si="10"/>
        <v>70000</v>
      </c>
    </row>
    <row r="151" spans="1:19" ht="48.6">
      <c r="A151" s="166" t="s">
        <v>1099</v>
      </c>
      <c r="B151" s="16" t="s">
        <v>194</v>
      </c>
      <c r="C151" s="31" t="s">
        <v>729</v>
      </c>
      <c r="D151" s="15" t="s">
        <v>240</v>
      </c>
      <c r="E151" s="15" t="s">
        <v>320</v>
      </c>
      <c r="F151" s="103">
        <v>1000</v>
      </c>
      <c r="G151" s="9">
        <v>100</v>
      </c>
      <c r="H151" s="32">
        <v>100000</v>
      </c>
      <c r="I151" s="15" t="s">
        <v>16</v>
      </c>
      <c r="J151" s="15" t="s">
        <v>1286</v>
      </c>
      <c r="K151" s="8" t="s">
        <v>28</v>
      </c>
      <c r="L151" s="15" t="s">
        <v>33</v>
      </c>
      <c r="M151" s="32"/>
      <c r="N151" s="5"/>
      <c r="O151" s="239" t="s">
        <v>607</v>
      </c>
      <c r="P151" s="244">
        <f t="shared" si="11"/>
        <v>100000</v>
      </c>
      <c r="Q151" s="43">
        <v>0</v>
      </c>
      <c r="R151" s="225">
        <v>0</v>
      </c>
      <c r="S151" s="229">
        <f t="shared" si="10"/>
        <v>100000</v>
      </c>
    </row>
    <row r="152" spans="1:19" ht="48.6">
      <c r="A152" s="166" t="s">
        <v>1100</v>
      </c>
      <c r="B152" s="16" t="s">
        <v>111</v>
      </c>
      <c r="C152" s="31" t="s">
        <v>728</v>
      </c>
      <c r="D152" s="15" t="s">
        <v>240</v>
      </c>
      <c r="E152" s="15" t="s">
        <v>323</v>
      </c>
      <c r="F152" s="103">
        <v>1000</v>
      </c>
      <c r="G152" s="9">
        <v>253</v>
      </c>
      <c r="H152" s="32">
        <v>253000</v>
      </c>
      <c r="I152" s="15" t="s">
        <v>7</v>
      </c>
      <c r="J152" s="15" t="s">
        <v>1276</v>
      </c>
      <c r="K152" s="8" t="s">
        <v>30</v>
      </c>
      <c r="L152" s="34" t="s">
        <v>315</v>
      </c>
      <c r="M152" s="32"/>
      <c r="N152" s="5"/>
      <c r="O152" s="239" t="s">
        <v>608</v>
      </c>
      <c r="P152" s="244">
        <f t="shared" si="11"/>
        <v>253000</v>
      </c>
      <c r="Q152" s="43">
        <v>0</v>
      </c>
      <c r="R152" s="225">
        <v>0</v>
      </c>
      <c r="S152" s="229">
        <f t="shared" si="10"/>
        <v>253000</v>
      </c>
    </row>
    <row r="153" spans="1:19" ht="100.8" customHeight="1">
      <c r="A153" s="166">
        <v>54</v>
      </c>
      <c r="B153" s="16" t="s">
        <v>195</v>
      </c>
      <c r="C153" s="31" t="s">
        <v>684</v>
      </c>
      <c r="D153" s="15" t="s">
        <v>791</v>
      </c>
      <c r="E153" s="15" t="s">
        <v>319</v>
      </c>
      <c r="F153" s="103">
        <v>1000</v>
      </c>
      <c r="G153" s="9">
        <v>120</v>
      </c>
      <c r="H153" s="32">
        <f>F153*G153</f>
        <v>120000</v>
      </c>
      <c r="I153" s="15" t="s">
        <v>25</v>
      </c>
      <c r="J153" s="15" t="s">
        <v>1298</v>
      </c>
      <c r="K153" s="8" t="s">
        <v>26</v>
      </c>
      <c r="L153" s="15" t="s">
        <v>33</v>
      </c>
      <c r="M153" s="32"/>
      <c r="N153" s="15" t="s">
        <v>444</v>
      </c>
      <c r="O153" s="239" t="s">
        <v>609</v>
      </c>
      <c r="P153" s="244">
        <f t="shared" si="11"/>
        <v>120000</v>
      </c>
      <c r="Q153" s="43">
        <v>0</v>
      </c>
      <c r="R153" s="225">
        <v>0</v>
      </c>
      <c r="S153" s="229">
        <f t="shared" si="10"/>
        <v>120000</v>
      </c>
    </row>
    <row r="154" spans="1:19" ht="48.6">
      <c r="A154" s="166" t="s">
        <v>112</v>
      </c>
      <c r="B154" s="16" t="s">
        <v>112</v>
      </c>
      <c r="C154" s="31" t="s">
        <v>729</v>
      </c>
      <c r="D154" s="15" t="s">
        <v>806</v>
      </c>
      <c r="E154" s="15" t="s">
        <v>326</v>
      </c>
      <c r="F154" s="103">
        <v>1000</v>
      </c>
      <c r="G154" s="9">
        <v>68</v>
      </c>
      <c r="H154" s="32">
        <v>68000</v>
      </c>
      <c r="I154" s="15" t="s">
        <v>9</v>
      </c>
      <c r="J154" s="15" t="s">
        <v>1305</v>
      </c>
      <c r="K154" s="6" t="s">
        <v>469</v>
      </c>
      <c r="L154" s="15" t="s">
        <v>33</v>
      </c>
      <c r="M154" s="32"/>
      <c r="N154" s="5"/>
      <c r="O154" s="239" t="s">
        <v>610</v>
      </c>
      <c r="P154" s="244">
        <f t="shared" si="11"/>
        <v>68000</v>
      </c>
      <c r="Q154" s="43">
        <v>0</v>
      </c>
      <c r="R154" s="225">
        <v>0</v>
      </c>
      <c r="S154" s="229">
        <f t="shared" si="10"/>
        <v>68000</v>
      </c>
    </row>
    <row r="155" spans="1:19" ht="48.6">
      <c r="A155" s="166" t="s">
        <v>196</v>
      </c>
      <c r="B155" s="16" t="s">
        <v>196</v>
      </c>
      <c r="C155" s="31" t="s">
        <v>730</v>
      </c>
      <c r="D155" s="15" t="s">
        <v>241</v>
      </c>
      <c r="E155" s="15" t="s">
        <v>326</v>
      </c>
      <c r="F155" s="103">
        <v>1000</v>
      </c>
      <c r="G155" s="9">
        <v>60</v>
      </c>
      <c r="H155" s="32">
        <v>60000</v>
      </c>
      <c r="I155" s="15" t="s">
        <v>9</v>
      </c>
      <c r="J155" s="15" t="s">
        <v>1283</v>
      </c>
      <c r="K155" s="8" t="s">
        <v>28</v>
      </c>
      <c r="L155" s="15" t="s">
        <v>139</v>
      </c>
      <c r="M155" s="32"/>
      <c r="N155" s="5"/>
      <c r="O155" s="239" t="s">
        <v>611</v>
      </c>
      <c r="P155" s="244">
        <f t="shared" si="11"/>
        <v>60000</v>
      </c>
      <c r="Q155" s="43">
        <v>0</v>
      </c>
      <c r="R155" s="225">
        <v>0</v>
      </c>
      <c r="S155" s="229">
        <f t="shared" si="10"/>
        <v>60000</v>
      </c>
    </row>
    <row r="156" spans="1:19" ht="48.6">
      <c r="A156" s="166" t="s">
        <v>126</v>
      </c>
      <c r="B156" s="16" t="s">
        <v>126</v>
      </c>
      <c r="C156" s="31" t="s">
        <v>731</v>
      </c>
      <c r="D156" s="15" t="s">
        <v>839</v>
      </c>
      <c r="E156" s="15" t="s">
        <v>320</v>
      </c>
      <c r="F156" s="103">
        <v>1000</v>
      </c>
      <c r="G156" s="9">
        <v>84</v>
      </c>
      <c r="H156" s="32">
        <v>84000</v>
      </c>
      <c r="I156" s="15" t="s">
        <v>355</v>
      </c>
      <c r="J156" s="15" t="s">
        <v>1298</v>
      </c>
      <c r="K156" s="8" t="s">
        <v>26</v>
      </c>
      <c r="L156" s="15" t="s">
        <v>33</v>
      </c>
      <c r="M156" s="32"/>
      <c r="N156" s="5"/>
      <c r="O156" s="239" t="s">
        <v>612</v>
      </c>
      <c r="P156" s="245">
        <f t="shared" si="11"/>
        <v>84000</v>
      </c>
      <c r="Q156" s="42" t="s">
        <v>311</v>
      </c>
      <c r="R156" s="224">
        <v>0</v>
      </c>
      <c r="S156" s="229">
        <f t="shared" si="10"/>
        <v>84000</v>
      </c>
    </row>
    <row r="157" spans="1:19" ht="48.6">
      <c r="A157" s="166" t="s">
        <v>1101</v>
      </c>
      <c r="B157" s="16" t="s">
        <v>197</v>
      </c>
      <c r="C157" s="31" t="s">
        <v>733</v>
      </c>
      <c r="D157" s="15" t="s">
        <v>242</v>
      </c>
      <c r="E157" s="15" t="s">
        <v>326</v>
      </c>
      <c r="F157" s="103">
        <v>3000</v>
      </c>
      <c r="G157" s="9">
        <v>78</v>
      </c>
      <c r="H157" s="32">
        <v>234000</v>
      </c>
      <c r="I157" s="15" t="s">
        <v>18</v>
      </c>
      <c r="J157" s="15" t="s">
        <v>1306</v>
      </c>
      <c r="K157" s="8" t="s">
        <v>28</v>
      </c>
      <c r="L157" s="15" t="s">
        <v>141</v>
      </c>
      <c r="M157" s="32"/>
      <c r="N157" s="15" t="s">
        <v>456</v>
      </c>
      <c r="O157" s="239" t="s">
        <v>614</v>
      </c>
      <c r="P157" s="244">
        <f>H157</f>
        <v>234000</v>
      </c>
      <c r="Q157" s="43">
        <v>0</v>
      </c>
      <c r="R157" s="225">
        <v>0</v>
      </c>
      <c r="S157" s="229">
        <f t="shared" si="10"/>
        <v>234000</v>
      </c>
    </row>
    <row r="158" spans="1:19" ht="48.6">
      <c r="A158" s="166" t="s">
        <v>1102</v>
      </c>
      <c r="B158" s="16" t="s">
        <v>113</v>
      </c>
      <c r="C158" s="31" t="s">
        <v>732</v>
      </c>
      <c r="D158" s="15" t="s">
        <v>807</v>
      </c>
      <c r="E158" s="15" t="s">
        <v>327</v>
      </c>
      <c r="F158" s="103">
        <v>3000</v>
      </c>
      <c r="G158" s="9">
        <v>145</v>
      </c>
      <c r="H158" s="32">
        <v>435000</v>
      </c>
      <c r="I158" s="15" t="s">
        <v>9</v>
      </c>
      <c r="J158" s="15" t="s">
        <v>1277</v>
      </c>
      <c r="K158" s="8" t="s">
        <v>29</v>
      </c>
      <c r="L158" s="15" t="s">
        <v>33</v>
      </c>
      <c r="M158" s="32"/>
      <c r="N158" s="5"/>
      <c r="O158" s="239" t="s">
        <v>613</v>
      </c>
      <c r="P158" s="244">
        <f t="shared" si="11"/>
        <v>435000</v>
      </c>
      <c r="Q158" s="43">
        <v>0</v>
      </c>
      <c r="R158" s="225">
        <v>0</v>
      </c>
      <c r="S158" s="229">
        <f t="shared" si="10"/>
        <v>435000</v>
      </c>
    </row>
    <row r="159" spans="1:19" ht="70.2" customHeight="1">
      <c r="A159" s="166" t="s">
        <v>198</v>
      </c>
      <c r="B159" s="16" t="s">
        <v>198</v>
      </c>
      <c r="C159" s="31" t="s">
        <v>734</v>
      </c>
      <c r="D159" s="15" t="s">
        <v>840</v>
      </c>
      <c r="E159" s="15" t="s">
        <v>325</v>
      </c>
      <c r="F159" s="103">
        <v>1000</v>
      </c>
      <c r="G159" s="9">
        <v>180</v>
      </c>
      <c r="H159" s="32">
        <v>180000</v>
      </c>
      <c r="I159" s="15" t="s">
        <v>5</v>
      </c>
      <c r="J159" s="15" t="s">
        <v>1272</v>
      </c>
      <c r="K159" s="8" t="s">
        <v>36</v>
      </c>
      <c r="L159" s="15" t="s">
        <v>38</v>
      </c>
      <c r="M159" s="75" t="s">
        <v>445</v>
      </c>
      <c r="N159" s="5"/>
      <c r="O159" s="239" t="s">
        <v>615</v>
      </c>
      <c r="P159" s="244">
        <f t="shared" si="11"/>
        <v>180000</v>
      </c>
      <c r="Q159" s="43">
        <v>0</v>
      </c>
      <c r="R159" s="225">
        <v>0</v>
      </c>
      <c r="S159" s="229">
        <f t="shared" si="10"/>
        <v>180000</v>
      </c>
    </row>
    <row r="160" spans="1:19" ht="70.2" customHeight="1">
      <c r="A160" s="166" t="s">
        <v>199</v>
      </c>
      <c r="B160" s="16" t="s">
        <v>199</v>
      </c>
      <c r="C160" s="31" t="s">
        <v>658</v>
      </c>
      <c r="D160" s="15" t="s">
        <v>243</v>
      </c>
      <c r="E160" s="15" t="s">
        <v>318</v>
      </c>
      <c r="F160" s="103">
        <v>5000</v>
      </c>
      <c r="G160" s="9">
        <v>38</v>
      </c>
      <c r="H160" s="32">
        <v>190000</v>
      </c>
      <c r="I160" s="15" t="s">
        <v>5</v>
      </c>
      <c r="J160" s="15" t="s">
        <v>1271</v>
      </c>
      <c r="K160" s="8" t="s">
        <v>36</v>
      </c>
      <c r="L160" s="15" t="s">
        <v>33</v>
      </c>
      <c r="M160" s="196" t="s">
        <v>446</v>
      </c>
      <c r="N160" s="5"/>
      <c r="O160" s="239" t="s">
        <v>616</v>
      </c>
      <c r="P160" s="244">
        <f t="shared" si="11"/>
        <v>190000</v>
      </c>
      <c r="Q160" s="42">
        <v>19403</v>
      </c>
      <c r="R160" s="224">
        <v>19403</v>
      </c>
      <c r="S160" s="229">
        <f t="shared" si="10"/>
        <v>170597</v>
      </c>
    </row>
    <row r="161" spans="1:19" ht="52.8" customHeight="1">
      <c r="A161" s="166" t="s">
        <v>200</v>
      </c>
      <c r="B161" s="16" t="s">
        <v>200</v>
      </c>
      <c r="C161" s="31" t="s">
        <v>710</v>
      </c>
      <c r="D161" s="15" t="s">
        <v>243</v>
      </c>
      <c r="E161" s="15" t="s">
        <v>319</v>
      </c>
      <c r="F161" s="103">
        <v>2000</v>
      </c>
      <c r="G161" s="9">
        <v>125</v>
      </c>
      <c r="H161" s="32">
        <v>250000</v>
      </c>
      <c r="I161" s="15" t="s">
        <v>23</v>
      </c>
      <c r="J161" s="15" t="s">
        <v>1298</v>
      </c>
      <c r="K161" s="8" t="s">
        <v>266</v>
      </c>
      <c r="L161" s="15" t="s">
        <v>33</v>
      </c>
      <c r="M161" s="75" t="s">
        <v>447</v>
      </c>
      <c r="N161" s="5"/>
      <c r="O161" s="239" t="s">
        <v>617</v>
      </c>
      <c r="P161" s="245">
        <v>50510</v>
      </c>
      <c r="Q161" s="43">
        <v>0</v>
      </c>
      <c r="R161" s="225">
        <v>0</v>
      </c>
      <c r="S161" s="229">
        <f t="shared" si="10"/>
        <v>50510</v>
      </c>
    </row>
    <row r="162" spans="1:19" ht="52.8" customHeight="1">
      <c r="A162" s="166" t="s">
        <v>201</v>
      </c>
      <c r="B162" s="16" t="s">
        <v>201</v>
      </c>
      <c r="C162" s="31" t="s">
        <v>667</v>
      </c>
      <c r="D162" s="15" t="s">
        <v>243</v>
      </c>
      <c r="E162" s="15" t="s">
        <v>324</v>
      </c>
      <c r="F162" s="103">
        <v>3000</v>
      </c>
      <c r="G162" s="9">
        <v>68</v>
      </c>
      <c r="H162" s="32">
        <v>204000</v>
      </c>
      <c r="I162" s="15" t="s">
        <v>23</v>
      </c>
      <c r="J162" s="15" t="s">
        <v>1307</v>
      </c>
      <c r="K162" s="8" t="s">
        <v>26</v>
      </c>
      <c r="L162" s="15" t="s">
        <v>33</v>
      </c>
      <c r="M162" s="75" t="s">
        <v>448</v>
      </c>
      <c r="N162" s="5"/>
      <c r="O162" s="239" t="s">
        <v>618</v>
      </c>
      <c r="P162" s="221">
        <v>0</v>
      </c>
      <c r="Q162" s="43">
        <v>0</v>
      </c>
      <c r="R162" s="225">
        <v>0</v>
      </c>
      <c r="S162" s="229">
        <f t="shared" si="10"/>
        <v>0</v>
      </c>
    </row>
    <row r="163" spans="1:19" ht="48.6">
      <c r="A163" s="166" t="s">
        <v>114</v>
      </c>
      <c r="B163" s="16" t="s">
        <v>114</v>
      </c>
      <c r="C163" s="31" t="s">
        <v>710</v>
      </c>
      <c r="D163" s="15" t="s">
        <v>817</v>
      </c>
      <c r="E163" s="15" t="s">
        <v>319</v>
      </c>
      <c r="F163" s="103">
        <v>3000</v>
      </c>
      <c r="G163" s="9">
        <v>130</v>
      </c>
      <c r="H163" s="32">
        <v>390000</v>
      </c>
      <c r="I163" s="15" t="s">
        <v>19</v>
      </c>
      <c r="J163" s="15" t="s">
        <v>1308</v>
      </c>
      <c r="K163" s="8" t="s">
        <v>3</v>
      </c>
      <c r="L163" s="15" t="s">
        <v>33</v>
      </c>
      <c r="M163" s="32"/>
      <c r="N163" s="5"/>
      <c r="O163" s="239" t="s">
        <v>569</v>
      </c>
      <c r="P163" s="244">
        <f t="shared" ref="P163:P168" si="12">H163</f>
        <v>390000</v>
      </c>
      <c r="Q163" s="368" t="s">
        <v>634</v>
      </c>
      <c r="R163" s="370">
        <v>710000</v>
      </c>
      <c r="S163" s="372">
        <f>P163+P164-R163</f>
        <v>10000</v>
      </c>
    </row>
    <row r="164" spans="1:19" ht="48.6">
      <c r="A164" s="166" t="s">
        <v>202</v>
      </c>
      <c r="B164" s="16" t="s">
        <v>202</v>
      </c>
      <c r="C164" s="31" t="s">
        <v>735</v>
      </c>
      <c r="D164" s="15" t="s">
        <v>244</v>
      </c>
      <c r="E164" s="15" t="s">
        <v>320</v>
      </c>
      <c r="F164" s="103">
        <v>1000</v>
      </c>
      <c r="G164" s="9">
        <v>330</v>
      </c>
      <c r="H164" s="32">
        <v>330000</v>
      </c>
      <c r="I164" s="15" t="s">
        <v>19</v>
      </c>
      <c r="J164" s="15" t="s">
        <v>1309</v>
      </c>
      <c r="K164" s="8" t="s">
        <v>28</v>
      </c>
      <c r="L164" s="15" t="s">
        <v>139</v>
      </c>
      <c r="M164" s="32"/>
      <c r="N164" s="5"/>
      <c r="O164" s="239" t="s">
        <v>568</v>
      </c>
      <c r="P164" s="244">
        <f t="shared" si="12"/>
        <v>330000</v>
      </c>
      <c r="Q164" s="369"/>
      <c r="R164" s="371"/>
      <c r="S164" s="372"/>
    </row>
    <row r="165" spans="1:19" ht="48.6">
      <c r="A165" s="166" t="s">
        <v>1103</v>
      </c>
      <c r="B165" s="16" t="s">
        <v>204</v>
      </c>
      <c r="C165" s="31" t="s">
        <v>684</v>
      </c>
      <c r="D165" s="15" t="s">
        <v>245</v>
      </c>
      <c r="E165" s="15" t="s">
        <v>319</v>
      </c>
      <c r="F165" s="103">
        <v>2000</v>
      </c>
      <c r="G165" s="9">
        <v>125</v>
      </c>
      <c r="H165" s="32">
        <v>250000</v>
      </c>
      <c r="I165" s="15" t="s">
        <v>5</v>
      </c>
      <c r="J165" s="15" t="s">
        <v>1298</v>
      </c>
      <c r="K165" s="8" t="s">
        <v>34</v>
      </c>
      <c r="L165" s="15" t="s">
        <v>33</v>
      </c>
      <c r="M165" s="32"/>
      <c r="N165" s="5"/>
      <c r="O165" s="239" t="s">
        <v>860</v>
      </c>
      <c r="P165" s="244">
        <f>H165</f>
        <v>250000</v>
      </c>
      <c r="Q165" s="42" t="s">
        <v>434</v>
      </c>
      <c r="R165" s="224">
        <v>0</v>
      </c>
      <c r="S165" s="229">
        <f t="shared" si="10"/>
        <v>250000</v>
      </c>
    </row>
    <row r="166" spans="1:19" ht="48.6">
      <c r="A166" s="166" t="s">
        <v>1104</v>
      </c>
      <c r="B166" s="16" t="s">
        <v>205</v>
      </c>
      <c r="C166" s="31" t="s">
        <v>674</v>
      </c>
      <c r="D166" s="15" t="s">
        <v>245</v>
      </c>
      <c r="E166" s="15" t="s">
        <v>321</v>
      </c>
      <c r="F166" s="103">
        <v>2000</v>
      </c>
      <c r="G166" s="9">
        <v>70</v>
      </c>
      <c r="H166" s="32">
        <v>140000</v>
      </c>
      <c r="I166" s="15" t="s">
        <v>5</v>
      </c>
      <c r="J166" s="15" t="s">
        <v>1292</v>
      </c>
      <c r="K166" s="8" t="s">
        <v>26</v>
      </c>
      <c r="L166" s="15" t="s">
        <v>142</v>
      </c>
      <c r="M166" s="32"/>
      <c r="N166" s="5"/>
      <c r="O166" s="239" t="s">
        <v>566</v>
      </c>
      <c r="P166" s="244">
        <f>H166</f>
        <v>140000</v>
      </c>
      <c r="Q166" s="42" t="s">
        <v>434</v>
      </c>
      <c r="R166" s="224">
        <v>0</v>
      </c>
      <c r="S166" s="229">
        <f t="shared" si="10"/>
        <v>140000</v>
      </c>
    </row>
    <row r="167" spans="1:19" ht="48.6">
      <c r="A167" s="166" t="s">
        <v>1105</v>
      </c>
      <c r="B167" s="16" t="s">
        <v>203</v>
      </c>
      <c r="C167" s="31" t="s">
        <v>736</v>
      </c>
      <c r="D167" s="15" t="s">
        <v>841</v>
      </c>
      <c r="E167" s="15" t="s">
        <v>322</v>
      </c>
      <c r="F167" s="103">
        <v>4000</v>
      </c>
      <c r="G167" s="9">
        <v>60</v>
      </c>
      <c r="H167" s="32">
        <v>240000</v>
      </c>
      <c r="I167" s="15" t="s">
        <v>5</v>
      </c>
      <c r="J167" s="15" t="s">
        <v>1276</v>
      </c>
      <c r="K167" s="8" t="s">
        <v>30</v>
      </c>
      <c r="L167" s="34" t="s">
        <v>314</v>
      </c>
      <c r="M167" s="32"/>
      <c r="N167" s="5"/>
      <c r="O167" s="239" t="s">
        <v>567</v>
      </c>
      <c r="P167" s="244">
        <f t="shared" si="12"/>
        <v>240000</v>
      </c>
      <c r="Q167" s="42" t="s">
        <v>434</v>
      </c>
      <c r="R167" s="224">
        <v>0</v>
      </c>
      <c r="S167" s="229">
        <f t="shared" si="10"/>
        <v>240000</v>
      </c>
    </row>
    <row r="168" spans="1:19" ht="48.6">
      <c r="A168" s="166">
        <v>62</v>
      </c>
      <c r="B168" s="16" t="s">
        <v>137</v>
      </c>
      <c r="C168" s="31" t="s">
        <v>657</v>
      </c>
      <c r="D168" s="15" t="s">
        <v>808</v>
      </c>
      <c r="E168" s="15" t="s">
        <v>318</v>
      </c>
      <c r="F168" s="103">
        <v>51000</v>
      </c>
      <c r="G168" s="9">
        <v>38</v>
      </c>
      <c r="H168" s="32">
        <v>1938000</v>
      </c>
      <c r="I168" s="13" t="s">
        <v>811</v>
      </c>
      <c r="J168" s="15" t="s">
        <v>1271</v>
      </c>
      <c r="K168" s="8" t="s">
        <v>3</v>
      </c>
      <c r="L168" s="15" t="s">
        <v>33</v>
      </c>
      <c r="M168" s="32"/>
      <c r="N168" s="5"/>
      <c r="O168" s="239" t="s">
        <v>565</v>
      </c>
      <c r="P168" s="244">
        <f t="shared" si="12"/>
        <v>1938000</v>
      </c>
      <c r="Q168" s="42" t="s">
        <v>434</v>
      </c>
      <c r="R168" s="224">
        <v>0</v>
      </c>
      <c r="S168" s="229">
        <f t="shared" si="10"/>
        <v>1938000</v>
      </c>
    </row>
    <row r="169" spans="1:19" s="19" customFormat="1" ht="64.8">
      <c r="A169" s="166" t="s">
        <v>1106</v>
      </c>
      <c r="B169" s="16" t="s">
        <v>850</v>
      </c>
      <c r="C169" s="31" t="s">
        <v>852</v>
      </c>
      <c r="D169" s="15" t="s">
        <v>851</v>
      </c>
      <c r="E169" s="15" t="s">
        <v>340</v>
      </c>
      <c r="F169" s="103">
        <v>10000</v>
      </c>
      <c r="G169" s="9">
        <v>87</v>
      </c>
      <c r="H169" s="32">
        <f>F169*G169</f>
        <v>870000</v>
      </c>
      <c r="I169" s="15" t="s">
        <v>5</v>
      </c>
      <c r="J169" s="15" t="s">
        <v>1271</v>
      </c>
      <c r="K169" s="8" t="s">
        <v>3</v>
      </c>
      <c r="L169" s="15" t="s">
        <v>33</v>
      </c>
      <c r="M169" s="32" t="s">
        <v>869</v>
      </c>
      <c r="N169" s="15"/>
      <c r="O169" s="239" t="s">
        <v>871</v>
      </c>
      <c r="P169" s="244">
        <v>870000</v>
      </c>
      <c r="Q169" s="42">
        <v>0</v>
      </c>
      <c r="R169" s="224"/>
      <c r="S169" s="229">
        <f t="shared" si="10"/>
        <v>870000</v>
      </c>
    </row>
    <row r="170" spans="1:19" s="19" customFormat="1" ht="97.2">
      <c r="A170" s="166" t="s">
        <v>1107</v>
      </c>
      <c r="B170" s="16" t="s">
        <v>850</v>
      </c>
      <c r="C170" s="31" t="s">
        <v>855</v>
      </c>
      <c r="D170" s="15" t="s">
        <v>851</v>
      </c>
      <c r="E170" s="15" t="s">
        <v>339</v>
      </c>
      <c r="F170" s="103">
        <v>10000</v>
      </c>
      <c r="G170" s="9">
        <v>86</v>
      </c>
      <c r="H170" s="32">
        <f>F170*G170</f>
        <v>860000</v>
      </c>
      <c r="I170" s="15" t="s">
        <v>5</v>
      </c>
      <c r="J170" s="15" t="s">
        <v>1271</v>
      </c>
      <c r="K170" s="8" t="s">
        <v>3</v>
      </c>
      <c r="L170" s="15" t="s">
        <v>33</v>
      </c>
      <c r="M170" s="26" t="s">
        <v>880</v>
      </c>
      <c r="N170" s="15"/>
      <c r="O170" s="239" t="s">
        <v>883</v>
      </c>
      <c r="P170" s="244">
        <v>569823</v>
      </c>
      <c r="Q170" s="42">
        <v>0</v>
      </c>
      <c r="R170" s="224"/>
      <c r="S170" s="229">
        <f t="shared" si="10"/>
        <v>569823</v>
      </c>
    </row>
    <row r="171" spans="1:19" s="19" customFormat="1" ht="139.19999999999999" customHeight="1">
      <c r="A171" s="166" t="s">
        <v>1108</v>
      </c>
      <c r="B171" s="16" t="s">
        <v>850</v>
      </c>
      <c r="C171" s="31" t="s">
        <v>853</v>
      </c>
      <c r="D171" s="15" t="s">
        <v>851</v>
      </c>
      <c r="E171" s="15" t="s">
        <v>331</v>
      </c>
      <c r="F171" s="103">
        <v>6000</v>
      </c>
      <c r="G171" s="9">
        <v>200</v>
      </c>
      <c r="H171" s="32">
        <f t="shared" ref="H171:H177" si="13">F171*G171</f>
        <v>1200000</v>
      </c>
      <c r="I171" s="15" t="s">
        <v>5</v>
      </c>
      <c r="J171" s="15" t="s">
        <v>1294</v>
      </c>
      <c r="K171" s="8" t="s">
        <v>3</v>
      </c>
      <c r="L171" s="15" t="s">
        <v>33</v>
      </c>
      <c r="M171" s="26" t="s">
        <v>986</v>
      </c>
      <c r="N171" s="15"/>
      <c r="O171" s="239" t="s">
        <v>867</v>
      </c>
      <c r="P171" s="244">
        <v>647799</v>
      </c>
      <c r="Q171" s="42">
        <v>0</v>
      </c>
      <c r="R171" s="224"/>
      <c r="S171" s="229">
        <f t="shared" si="10"/>
        <v>647799</v>
      </c>
    </row>
    <row r="172" spans="1:19" s="19" customFormat="1" ht="64.8">
      <c r="A172" s="166" t="s">
        <v>1109</v>
      </c>
      <c r="B172" s="16" t="s">
        <v>850</v>
      </c>
      <c r="C172" s="31" t="s">
        <v>859</v>
      </c>
      <c r="D172" s="15" t="s">
        <v>851</v>
      </c>
      <c r="E172" s="15" t="s">
        <v>337</v>
      </c>
      <c r="F172" s="103">
        <v>10000</v>
      </c>
      <c r="G172" s="9">
        <v>75</v>
      </c>
      <c r="H172" s="32">
        <f>F172*G172</f>
        <v>750000</v>
      </c>
      <c r="I172" s="15" t="s">
        <v>5</v>
      </c>
      <c r="J172" s="15" t="s">
        <v>1294</v>
      </c>
      <c r="K172" s="8" t="s">
        <v>3</v>
      </c>
      <c r="L172" s="15" t="s">
        <v>33</v>
      </c>
      <c r="M172" s="26" t="s">
        <v>984</v>
      </c>
      <c r="N172" s="15"/>
      <c r="O172" s="239" t="s">
        <v>879</v>
      </c>
      <c r="P172" s="245">
        <v>375000</v>
      </c>
      <c r="Q172" s="42">
        <v>0</v>
      </c>
      <c r="R172" s="224"/>
      <c r="S172" s="229">
        <f t="shared" si="10"/>
        <v>375000</v>
      </c>
    </row>
    <row r="173" spans="1:19" s="19" customFormat="1" ht="81">
      <c r="A173" s="166" t="s">
        <v>1110</v>
      </c>
      <c r="B173" s="16" t="s">
        <v>850</v>
      </c>
      <c r="C173" s="31" t="s">
        <v>854</v>
      </c>
      <c r="D173" s="15" t="s">
        <v>851</v>
      </c>
      <c r="E173" s="15" t="s">
        <v>318</v>
      </c>
      <c r="F173" s="103">
        <v>27000</v>
      </c>
      <c r="G173" s="9">
        <v>38</v>
      </c>
      <c r="H173" s="32">
        <f t="shared" si="13"/>
        <v>1026000</v>
      </c>
      <c r="I173" s="15" t="s">
        <v>5</v>
      </c>
      <c r="J173" s="15" t="s">
        <v>1271</v>
      </c>
      <c r="K173" s="8" t="s">
        <v>3</v>
      </c>
      <c r="L173" s="15" t="s">
        <v>33</v>
      </c>
      <c r="M173" s="75" t="s">
        <v>873</v>
      </c>
      <c r="N173" s="15"/>
      <c r="O173" s="239" t="s">
        <v>874</v>
      </c>
      <c r="P173" s="245">
        <v>0</v>
      </c>
      <c r="Q173" s="42">
        <v>0</v>
      </c>
      <c r="R173" s="224"/>
      <c r="S173" s="229">
        <f t="shared" si="10"/>
        <v>0</v>
      </c>
    </row>
    <row r="174" spans="1:19" s="19" customFormat="1" ht="105" customHeight="1">
      <c r="A174" s="166" t="s">
        <v>1111</v>
      </c>
      <c r="B174" s="16" t="s">
        <v>850</v>
      </c>
      <c r="C174" s="31" t="s">
        <v>856</v>
      </c>
      <c r="D174" s="15" t="s">
        <v>851</v>
      </c>
      <c r="E174" s="15" t="s">
        <v>335</v>
      </c>
      <c r="F174" s="103">
        <v>10000</v>
      </c>
      <c r="G174" s="9">
        <v>74</v>
      </c>
      <c r="H174" s="32">
        <f t="shared" si="13"/>
        <v>740000</v>
      </c>
      <c r="I174" s="15" t="s">
        <v>5</v>
      </c>
      <c r="J174" s="15" t="s">
        <v>1272</v>
      </c>
      <c r="K174" s="8" t="s">
        <v>3</v>
      </c>
      <c r="L174" s="15" t="s">
        <v>33</v>
      </c>
      <c r="M174" s="26" t="s">
        <v>881</v>
      </c>
      <c r="N174" s="15"/>
      <c r="O174" s="239" t="s">
        <v>882</v>
      </c>
      <c r="P174" s="245">
        <v>0</v>
      </c>
      <c r="Q174" s="42">
        <v>0</v>
      </c>
      <c r="R174" s="224"/>
      <c r="S174" s="229">
        <f t="shared" si="10"/>
        <v>0</v>
      </c>
    </row>
    <row r="175" spans="1:19" s="19" customFormat="1" ht="64.8">
      <c r="A175" s="166" t="s">
        <v>1112</v>
      </c>
      <c r="B175" s="16" t="s">
        <v>850</v>
      </c>
      <c r="C175" s="31" t="s">
        <v>857</v>
      </c>
      <c r="D175" s="15" t="s">
        <v>851</v>
      </c>
      <c r="E175" s="15" t="s">
        <v>324</v>
      </c>
      <c r="F175" s="103">
        <v>5000</v>
      </c>
      <c r="G175" s="9">
        <v>68</v>
      </c>
      <c r="H175" s="32">
        <f t="shared" si="13"/>
        <v>340000</v>
      </c>
      <c r="I175" s="15" t="s">
        <v>5</v>
      </c>
      <c r="J175" s="15" t="s">
        <v>1293</v>
      </c>
      <c r="K175" s="8" t="s">
        <v>3</v>
      </c>
      <c r="L175" s="15" t="s">
        <v>33</v>
      </c>
      <c r="M175" s="32"/>
      <c r="N175" s="15"/>
      <c r="O175" s="239" t="s">
        <v>884</v>
      </c>
      <c r="P175" s="244">
        <v>340000</v>
      </c>
      <c r="Q175" s="42">
        <v>0</v>
      </c>
      <c r="R175" s="224"/>
      <c r="S175" s="229">
        <f t="shared" si="10"/>
        <v>340000</v>
      </c>
    </row>
    <row r="176" spans="1:19" s="19" customFormat="1" ht="64.8">
      <c r="A176" s="166" t="s">
        <v>1113</v>
      </c>
      <c r="B176" s="16" t="s">
        <v>850</v>
      </c>
      <c r="C176" s="31" t="s">
        <v>858</v>
      </c>
      <c r="D176" s="15" t="s">
        <v>851</v>
      </c>
      <c r="E176" s="15" t="s">
        <v>328</v>
      </c>
      <c r="F176" s="103">
        <v>1000</v>
      </c>
      <c r="G176" s="9">
        <v>460</v>
      </c>
      <c r="H176" s="32">
        <f>F176*G176</f>
        <v>460000</v>
      </c>
      <c r="I176" s="15" t="s">
        <v>5</v>
      </c>
      <c r="J176" s="15" t="s">
        <v>1292</v>
      </c>
      <c r="K176" s="8" t="s">
        <v>3</v>
      </c>
      <c r="L176" s="15" t="s">
        <v>33</v>
      </c>
      <c r="M176" s="32"/>
      <c r="N176" s="15" t="s">
        <v>877</v>
      </c>
      <c r="O176" s="239" t="s">
        <v>878</v>
      </c>
      <c r="P176" s="244">
        <v>460000</v>
      </c>
      <c r="Q176" s="42">
        <v>0</v>
      </c>
      <c r="R176" s="224"/>
      <c r="S176" s="229">
        <f t="shared" si="10"/>
        <v>460000</v>
      </c>
    </row>
    <row r="177" spans="1:19" s="19" customFormat="1" ht="48.6">
      <c r="A177" s="166" t="s">
        <v>1114</v>
      </c>
      <c r="B177" s="16" t="s">
        <v>850</v>
      </c>
      <c r="C177" s="31" t="s">
        <v>858</v>
      </c>
      <c r="D177" s="15" t="s">
        <v>851</v>
      </c>
      <c r="E177" s="15" t="s">
        <v>328</v>
      </c>
      <c r="F177" s="103">
        <v>1000</v>
      </c>
      <c r="G177" s="9">
        <v>420</v>
      </c>
      <c r="H177" s="32">
        <f t="shared" si="13"/>
        <v>420000</v>
      </c>
      <c r="I177" s="15" t="s">
        <v>5</v>
      </c>
      <c r="J177" s="15" t="s">
        <v>1273</v>
      </c>
      <c r="K177" s="8" t="s">
        <v>3</v>
      </c>
      <c r="L177" s="15" t="s">
        <v>33</v>
      </c>
      <c r="M177" s="32" t="s">
        <v>876</v>
      </c>
      <c r="O177" s="239" t="s">
        <v>875</v>
      </c>
      <c r="P177" s="244">
        <v>0</v>
      </c>
      <c r="Q177" s="42">
        <v>0</v>
      </c>
      <c r="R177" s="224"/>
      <c r="S177" s="229">
        <f t="shared" si="10"/>
        <v>0</v>
      </c>
    </row>
    <row r="178" spans="1:19" s="22" customFormat="1" ht="81">
      <c r="A178" s="167" t="s">
        <v>1115</v>
      </c>
      <c r="B178" s="11" t="s">
        <v>863</v>
      </c>
      <c r="C178" s="12" t="s">
        <v>737</v>
      </c>
      <c r="D178" s="13" t="s">
        <v>792</v>
      </c>
      <c r="E178" s="13" t="s">
        <v>318</v>
      </c>
      <c r="F178" s="104">
        <v>5000</v>
      </c>
      <c r="G178" s="23">
        <v>38</v>
      </c>
      <c r="H178" s="75">
        <f t="shared" ref="H178:H190" si="14">F178*G178</f>
        <v>190000</v>
      </c>
      <c r="I178" s="13" t="s">
        <v>302</v>
      </c>
      <c r="J178" s="13" t="s">
        <v>457</v>
      </c>
      <c r="K178" s="13" t="s">
        <v>311</v>
      </c>
      <c r="L178" s="13" t="s">
        <v>311</v>
      </c>
      <c r="M178" s="75" t="s">
        <v>639</v>
      </c>
      <c r="N178" s="13" t="s">
        <v>866</v>
      </c>
      <c r="O178" s="240" t="s">
        <v>564</v>
      </c>
      <c r="P178" s="245">
        <f t="shared" ref="P178:P188" si="15">H178</f>
        <v>190000</v>
      </c>
      <c r="Q178" s="45">
        <v>0</v>
      </c>
      <c r="R178" s="227">
        <v>0</v>
      </c>
      <c r="S178" s="229">
        <f t="shared" si="10"/>
        <v>190000</v>
      </c>
    </row>
    <row r="179" spans="1:19" s="22" customFormat="1" ht="64.8">
      <c r="A179" s="167" t="s">
        <v>1116</v>
      </c>
      <c r="B179" s="11" t="s">
        <v>863</v>
      </c>
      <c r="C179" s="12" t="s">
        <v>738</v>
      </c>
      <c r="D179" s="13" t="s">
        <v>861</v>
      </c>
      <c r="E179" s="13" t="s">
        <v>319</v>
      </c>
      <c r="F179" s="104">
        <v>3000</v>
      </c>
      <c r="G179" s="23">
        <v>120</v>
      </c>
      <c r="H179" s="75">
        <f t="shared" si="14"/>
        <v>360000</v>
      </c>
      <c r="I179" s="13" t="s">
        <v>302</v>
      </c>
      <c r="J179" s="13" t="s">
        <v>457</v>
      </c>
      <c r="K179" s="13" t="s">
        <v>311</v>
      </c>
      <c r="L179" s="13" t="s">
        <v>311</v>
      </c>
      <c r="M179" s="75"/>
      <c r="N179" s="13" t="s">
        <v>631</v>
      </c>
      <c r="O179" s="240" t="s">
        <v>563</v>
      </c>
      <c r="P179" s="245">
        <f t="shared" si="15"/>
        <v>360000</v>
      </c>
      <c r="Q179" s="45">
        <v>0</v>
      </c>
      <c r="R179" s="227">
        <v>0</v>
      </c>
      <c r="S179" s="229">
        <f t="shared" si="10"/>
        <v>360000</v>
      </c>
    </row>
    <row r="180" spans="1:19" ht="48.6">
      <c r="A180" s="167">
        <v>65</v>
      </c>
      <c r="B180" s="11" t="s">
        <v>863</v>
      </c>
      <c r="C180" s="12" t="s">
        <v>739</v>
      </c>
      <c r="D180" s="13" t="s">
        <v>758</v>
      </c>
      <c r="E180" s="13" t="s">
        <v>320</v>
      </c>
      <c r="F180" s="104">
        <v>54000</v>
      </c>
      <c r="G180" s="23">
        <v>108</v>
      </c>
      <c r="H180" s="75">
        <f t="shared" si="14"/>
        <v>5832000</v>
      </c>
      <c r="I180" s="13" t="s">
        <v>11</v>
      </c>
      <c r="J180" s="13" t="s">
        <v>1282</v>
      </c>
      <c r="K180" s="6" t="s">
        <v>310</v>
      </c>
      <c r="L180" s="13" t="s">
        <v>33</v>
      </c>
      <c r="M180" s="75"/>
      <c r="N180" s="13" t="s">
        <v>451</v>
      </c>
      <c r="O180" s="240" t="s">
        <v>562</v>
      </c>
      <c r="P180" s="245">
        <f t="shared" si="15"/>
        <v>5832000</v>
      </c>
      <c r="Q180" s="44" t="s">
        <v>434</v>
      </c>
      <c r="R180" s="226">
        <v>0</v>
      </c>
      <c r="S180" s="229">
        <f t="shared" si="10"/>
        <v>5832000</v>
      </c>
    </row>
    <row r="181" spans="1:19" s="22" customFormat="1" ht="64.8">
      <c r="A181" s="167">
        <v>66</v>
      </c>
      <c r="B181" s="11" t="s">
        <v>863</v>
      </c>
      <c r="C181" s="12" t="s">
        <v>810</v>
      </c>
      <c r="D181" s="13" t="s">
        <v>971</v>
      </c>
      <c r="E181" s="13" t="s">
        <v>1150</v>
      </c>
      <c r="F181" s="104">
        <v>5000</v>
      </c>
      <c r="G181" s="23">
        <v>38</v>
      </c>
      <c r="H181" s="75">
        <f t="shared" si="14"/>
        <v>190000</v>
      </c>
      <c r="I181" s="13" t="s">
        <v>811</v>
      </c>
      <c r="J181" s="13" t="s">
        <v>1271</v>
      </c>
      <c r="K181" s="6" t="s">
        <v>3</v>
      </c>
      <c r="L181" s="13" t="s">
        <v>33</v>
      </c>
      <c r="M181" s="75"/>
      <c r="N181" s="13" t="s">
        <v>812</v>
      </c>
      <c r="O181" s="240" t="s">
        <v>619</v>
      </c>
      <c r="P181" s="245">
        <f t="shared" si="15"/>
        <v>190000</v>
      </c>
      <c r="Q181" s="44" t="s">
        <v>434</v>
      </c>
      <c r="R181" s="226">
        <v>0</v>
      </c>
      <c r="S181" s="229">
        <f t="shared" si="10"/>
        <v>190000</v>
      </c>
    </row>
    <row r="182" spans="1:19" s="22" customFormat="1" ht="64.8" customHeight="1">
      <c r="A182" s="167" t="s">
        <v>1117</v>
      </c>
      <c r="B182" s="11" t="s">
        <v>972</v>
      </c>
      <c r="C182" s="12" t="s">
        <v>973</v>
      </c>
      <c r="D182" s="107" t="s">
        <v>1001</v>
      </c>
      <c r="E182" s="13" t="s">
        <v>975</v>
      </c>
      <c r="F182" s="104">
        <v>2000</v>
      </c>
      <c r="G182" s="23">
        <v>85</v>
      </c>
      <c r="H182" s="75">
        <f t="shared" si="14"/>
        <v>170000</v>
      </c>
      <c r="I182" s="13" t="s">
        <v>976</v>
      </c>
      <c r="J182" s="13" t="s">
        <v>977</v>
      </c>
      <c r="K182" s="6" t="s">
        <v>977</v>
      </c>
      <c r="L182" s="13" t="s">
        <v>977</v>
      </c>
      <c r="M182" s="98" t="s">
        <v>978</v>
      </c>
      <c r="N182" s="97" t="s">
        <v>974</v>
      </c>
      <c r="O182" s="240" t="s">
        <v>979</v>
      </c>
      <c r="P182" s="245">
        <f t="shared" si="15"/>
        <v>170000</v>
      </c>
      <c r="Q182" s="44">
        <v>190049</v>
      </c>
      <c r="R182" s="226">
        <v>190049</v>
      </c>
      <c r="S182" s="229">
        <v>0</v>
      </c>
    </row>
    <row r="183" spans="1:19" s="22" customFormat="1" ht="32.4">
      <c r="A183" s="167" t="s">
        <v>1118</v>
      </c>
      <c r="B183" s="11" t="s">
        <v>640</v>
      </c>
      <c r="C183" s="12" t="s">
        <v>981</v>
      </c>
      <c r="D183" s="108"/>
      <c r="E183" s="13" t="s">
        <v>330</v>
      </c>
      <c r="F183" s="104">
        <v>4000</v>
      </c>
      <c r="G183" s="23">
        <v>126</v>
      </c>
      <c r="H183" s="75">
        <f t="shared" si="14"/>
        <v>504000</v>
      </c>
      <c r="I183" s="13" t="s">
        <v>976</v>
      </c>
      <c r="J183" s="13" t="s">
        <v>977</v>
      </c>
      <c r="K183" s="6" t="s">
        <v>977</v>
      </c>
      <c r="L183" s="13" t="s">
        <v>977</v>
      </c>
      <c r="M183" s="98" t="s">
        <v>978</v>
      </c>
      <c r="N183" s="97"/>
      <c r="O183" s="240" t="s">
        <v>980</v>
      </c>
      <c r="P183" s="245">
        <f t="shared" si="15"/>
        <v>504000</v>
      </c>
      <c r="Q183" s="44">
        <v>516787</v>
      </c>
      <c r="R183" s="226">
        <v>516787</v>
      </c>
      <c r="S183" s="229">
        <v>0</v>
      </c>
    </row>
    <row r="184" spans="1:19" s="22" customFormat="1" ht="32.4">
      <c r="A184" s="167" t="s">
        <v>1119</v>
      </c>
      <c r="B184" s="11" t="s">
        <v>640</v>
      </c>
      <c r="C184" s="12" t="s">
        <v>982</v>
      </c>
      <c r="D184" s="97"/>
      <c r="E184" s="13" t="s">
        <v>331</v>
      </c>
      <c r="F184" s="104">
        <v>4000</v>
      </c>
      <c r="G184" s="23">
        <v>185</v>
      </c>
      <c r="H184" s="75">
        <f t="shared" si="14"/>
        <v>740000</v>
      </c>
      <c r="I184" s="13" t="s">
        <v>976</v>
      </c>
      <c r="J184" s="13" t="s">
        <v>977</v>
      </c>
      <c r="K184" s="6" t="s">
        <v>977</v>
      </c>
      <c r="L184" s="13" t="s">
        <v>977</v>
      </c>
      <c r="M184" s="98" t="s">
        <v>978</v>
      </c>
      <c r="N184" s="97"/>
      <c r="O184" s="240" t="s">
        <v>980</v>
      </c>
      <c r="P184" s="245">
        <f t="shared" si="15"/>
        <v>740000</v>
      </c>
      <c r="Q184" s="44">
        <v>1138540</v>
      </c>
      <c r="R184" s="226">
        <v>1138540</v>
      </c>
      <c r="S184" s="229">
        <v>0</v>
      </c>
    </row>
    <row r="185" spans="1:19" s="22" customFormat="1" ht="48.6">
      <c r="A185" s="167" t="s">
        <v>1120</v>
      </c>
      <c r="B185" s="11" t="s">
        <v>640</v>
      </c>
      <c r="C185" s="12" t="s">
        <v>983</v>
      </c>
      <c r="D185" s="97"/>
      <c r="E185" s="13" t="s">
        <v>337</v>
      </c>
      <c r="F185" s="105">
        <v>4000</v>
      </c>
      <c r="G185" s="99">
        <v>65</v>
      </c>
      <c r="H185" s="197">
        <f t="shared" si="14"/>
        <v>260000</v>
      </c>
      <c r="I185" s="13" t="s">
        <v>976</v>
      </c>
      <c r="J185" s="13" t="s">
        <v>977</v>
      </c>
      <c r="K185" s="6" t="s">
        <v>977</v>
      </c>
      <c r="L185" s="13" t="s">
        <v>977</v>
      </c>
      <c r="M185" s="98" t="s">
        <v>985</v>
      </c>
      <c r="N185" s="97"/>
      <c r="O185" s="240" t="s">
        <v>1030</v>
      </c>
      <c r="P185" s="245">
        <f t="shared" si="15"/>
        <v>260000</v>
      </c>
      <c r="Q185" s="44">
        <v>98661</v>
      </c>
      <c r="R185" s="226">
        <v>98661</v>
      </c>
      <c r="S185" s="229">
        <f t="shared" si="10"/>
        <v>161339</v>
      </c>
    </row>
    <row r="186" spans="1:19" s="22" customFormat="1" ht="32.4">
      <c r="A186" s="167" t="s">
        <v>1121</v>
      </c>
      <c r="B186" s="11" t="s">
        <v>640</v>
      </c>
      <c r="C186" s="12" t="s">
        <v>989</v>
      </c>
      <c r="D186" s="97"/>
      <c r="E186" s="13" t="s">
        <v>346</v>
      </c>
      <c r="F186" s="104">
        <v>108000</v>
      </c>
      <c r="G186" s="23">
        <v>6</v>
      </c>
      <c r="H186" s="75">
        <f t="shared" si="14"/>
        <v>648000</v>
      </c>
      <c r="I186" s="13" t="s">
        <v>976</v>
      </c>
      <c r="J186" s="13" t="s">
        <v>977</v>
      </c>
      <c r="K186" s="6" t="s">
        <v>977</v>
      </c>
      <c r="L186" s="13" t="s">
        <v>977</v>
      </c>
      <c r="M186" s="98" t="s">
        <v>978</v>
      </c>
      <c r="N186" s="97"/>
      <c r="O186" s="240" t="s">
        <v>991</v>
      </c>
      <c r="P186" s="245">
        <f t="shared" si="15"/>
        <v>648000</v>
      </c>
      <c r="Q186" s="44">
        <v>740128</v>
      </c>
      <c r="R186" s="226">
        <v>740128</v>
      </c>
      <c r="S186" s="229">
        <v>0</v>
      </c>
    </row>
    <row r="187" spans="1:19" s="22" customFormat="1" ht="32.4">
      <c r="A187" s="167" t="s">
        <v>1122</v>
      </c>
      <c r="B187" s="11" t="s">
        <v>640</v>
      </c>
      <c r="C187" s="12" t="s">
        <v>992</v>
      </c>
      <c r="D187" s="97"/>
      <c r="E187" s="13" t="s">
        <v>325</v>
      </c>
      <c r="F187" s="104">
        <v>1000</v>
      </c>
      <c r="G187" s="23">
        <v>190</v>
      </c>
      <c r="H187" s="75">
        <f t="shared" si="14"/>
        <v>190000</v>
      </c>
      <c r="I187" s="13" t="s">
        <v>976</v>
      </c>
      <c r="J187" s="13" t="s">
        <v>977</v>
      </c>
      <c r="K187" s="6" t="s">
        <v>977</v>
      </c>
      <c r="L187" s="13" t="s">
        <v>977</v>
      </c>
      <c r="M187" s="98" t="s">
        <v>994</v>
      </c>
      <c r="N187" s="97"/>
      <c r="O187" s="240" t="s">
        <v>998</v>
      </c>
      <c r="P187" s="245">
        <f t="shared" si="15"/>
        <v>190000</v>
      </c>
      <c r="Q187" s="106" t="s">
        <v>977</v>
      </c>
      <c r="R187" s="226"/>
      <c r="S187" s="229">
        <f t="shared" si="10"/>
        <v>190000</v>
      </c>
    </row>
    <row r="188" spans="1:19" s="22" customFormat="1" ht="66.599999999999994" customHeight="1">
      <c r="A188" s="167" t="s">
        <v>1123</v>
      </c>
      <c r="B188" s="11" t="s">
        <v>640</v>
      </c>
      <c r="C188" s="12" t="s">
        <v>993</v>
      </c>
      <c r="D188" s="97"/>
      <c r="E188" s="13" t="s">
        <v>318</v>
      </c>
      <c r="F188" s="104">
        <v>36000</v>
      </c>
      <c r="G188" s="23">
        <v>38</v>
      </c>
      <c r="H188" s="75">
        <f t="shared" si="14"/>
        <v>1368000</v>
      </c>
      <c r="I188" s="13" t="s">
        <v>976</v>
      </c>
      <c r="J188" s="13" t="s">
        <v>977</v>
      </c>
      <c r="K188" s="6" t="s">
        <v>977</v>
      </c>
      <c r="L188" s="13" t="s">
        <v>977</v>
      </c>
      <c r="M188" s="98" t="s">
        <v>995</v>
      </c>
      <c r="N188" s="97"/>
      <c r="O188" s="240" t="s">
        <v>999</v>
      </c>
      <c r="P188" s="245">
        <f t="shared" si="15"/>
        <v>1368000</v>
      </c>
      <c r="Q188" s="44">
        <v>221607</v>
      </c>
      <c r="R188" s="226">
        <v>221607</v>
      </c>
      <c r="S188" s="229">
        <f t="shared" si="10"/>
        <v>1146393</v>
      </c>
    </row>
    <row r="189" spans="1:19" s="22" customFormat="1" ht="64.8">
      <c r="A189" s="167" t="s">
        <v>1124</v>
      </c>
      <c r="B189" s="11" t="s">
        <v>640</v>
      </c>
      <c r="C189" s="12" t="s">
        <v>990</v>
      </c>
      <c r="D189" s="97"/>
      <c r="E189" s="13" t="s">
        <v>319</v>
      </c>
      <c r="F189" s="104">
        <v>6000</v>
      </c>
      <c r="G189" s="23">
        <v>125</v>
      </c>
      <c r="H189" s="75">
        <f t="shared" si="14"/>
        <v>750000</v>
      </c>
      <c r="I189" s="13" t="s">
        <v>976</v>
      </c>
      <c r="J189" s="13" t="s">
        <v>977</v>
      </c>
      <c r="K189" s="6" t="s">
        <v>977</v>
      </c>
      <c r="L189" s="13" t="s">
        <v>977</v>
      </c>
      <c r="M189" s="98" t="s">
        <v>987</v>
      </c>
      <c r="N189" s="97"/>
      <c r="O189" s="240" t="s">
        <v>988</v>
      </c>
      <c r="P189" s="245">
        <v>375000</v>
      </c>
      <c r="Q189" s="44">
        <v>0</v>
      </c>
      <c r="R189" s="226"/>
      <c r="S189" s="229">
        <f t="shared" si="10"/>
        <v>375000</v>
      </c>
    </row>
    <row r="190" spans="1:19" s="22" customFormat="1" ht="33" thickBot="1">
      <c r="A190" s="237" t="s">
        <v>1125</v>
      </c>
      <c r="B190" s="169" t="s">
        <v>640</v>
      </c>
      <c r="C190" s="170" t="s">
        <v>996</v>
      </c>
      <c r="D190" s="171"/>
      <c r="E190" s="172" t="s">
        <v>320</v>
      </c>
      <c r="F190" s="173">
        <v>16000</v>
      </c>
      <c r="G190" s="174">
        <v>84</v>
      </c>
      <c r="H190" s="175">
        <f t="shared" si="14"/>
        <v>1344000</v>
      </c>
      <c r="I190" s="172" t="s">
        <v>976</v>
      </c>
      <c r="J190" s="172" t="s">
        <v>977</v>
      </c>
      <c r="K190" s="176" t="s">
        <v>977</v>
      </c>
      <c r="L190" s="172" t="s">
        <v>977</v>
      </c>
      <c r="M190" s="177" t="s">
        <v>997</v>
      </c>
      <c r="N190" s="171"/>
      <c r="O190" s="241" t="s">
        <v>1000</v>
      </c>
      <c r="P190" s="249">
        <v>0</v>
      </c>
      <c r="Q190" s="178">
        <v>0</v>
      </c>
      <c r="R190" s="226"/>
      <c r="S190" s="229">
        <f t="shared" si="10"/>
        <v>0</v>
      </c>
    </row>
    <row r="191" spans="1:19" ht="16.8" thickBot="1">
      <c r="A191" s="213"/>
      <c r="B191" s="152"/>
      <c r="C191" s="214"/>
      <c r="D191" s="215"/>
      <c r="E191" s="215" t="s">
        <v>210</v>
      </c>
      <c r="F191" s="216"/>
      <c r="G191" s="217"/>
      <c r="H191" s="218">
        <f>SUM(H3:H190)</f>
        <v>91042000</v>
      </c>
      <c r="I191" s="215"/>
      <c r="J191" s="199"/>
      <c r="K191" s="219"/>
      <c r="L191" s="215"/>
      <c r="M191" s="218"/>
      <c r="N191" s="215"/>
      <c r="O191" s="242"/>
      <c r="P191" s="250">
        <f>SUM(P3:P190)</f>
        <v>75368218</v>
      </c>
      <c r="Q191" s="168">
        <v>12969532</v>
      </c>
      <c r="R191" s="228">
        <f>SUM(R3:R190)</f>
        <v>12969532</v>
      </c>
      <c r="S191" s="230">
        <f>SUM(S3:S190)</f>
        <v>63814833</v>
      </c>
    </row>
    <row r="192" spans="1:19">
      <c r="A192" s="383" t="s">
        <v>1153</v>
      </c>
      <c r="B192" s="384"/>
      <c r="C192" s="384"/>
      <c r="D192" s="384"/>
      <c r="E192" s="384"/>
      <c r="F192" s="384"/>
      <c r="G192" s="384"/>
      <c r="H192" s="384"/>
      <c r="I192" s="384"/>
      <c r="J192" s="384"/>
      <c r="K192" s="384"/>
      <c r="L192" s="384"/>
      <c r="M192" s="384"/>
      <c r="N192" s="384"/>
      <c r="O192" s="384"/>
      <c r="P192" s="384"/>
      <c r="Q192" s="384"/>
      <c r="R192" s="233"/>
      <c r="S192" s="234"/>
    </row>
    <row r="193" spans="1:19" ht="16.8" thickBot="1">
      <c r="A193" s="373" t="s">
        <v>1265</v>
      </c>
      <c r="B193" s="374"/>
      <c r="C193" s="374"/>
      <c r="D193" s="374"/>
      <c r="E193" s="374"/>
      <c r="F193" s="374"/>
      <c r="G193" s="374"/>
      <c r="H193" s="374"/>
      <c r="I193" s="374"/>
      <c r="J193" s="374"/>
      <c r="K193" s="374"/>
      <c r="L193" s="374"/>
      <c r="M193" s="374"/>
      <c r="N193" s="374"/>
      <c r="O193" s="374"/>
      <c r="P193" s="374"/>
      <c r="Q193" s="374"/>
      <c r="R193" s="235"/>
      <c r="S193" s="236"/>
    </row>
  </sheetData>
  <mergeCells count="27">
    <mergeCell ref="S14:S15"/>
    <mergeCell ref="S163:S164"/>
    <mergeCell ref="S17:S30"/>
    <mergeCell ref="A193:Q193"/>
    <mergeCell ref="Q17:Q30"/>
    <mergeCell ref="S111:S112"/>
    <mergeCell ref="S119:S122"/>
    <mergeCell ref="Q132:Q133"/>
    <mergeCell ref="S132:S133"/>
    <mergeCell ref="A192:Q192"/>
    <mergeCell ref="M17:M30"/>
    <mergeCell ref="M121:M122"/>
    <mergeCell ref="N132:N133"/>
    <mergeCell ref="M132:M133"/>
    <mergeCell ref="P132:P133"/>
    <mergeCell ref="N42:N44"/>
    <mergeCell ref="N121:N122"/>
    <mergeCell ref="Q111:Q112"/>
    <mergeCell ref="Q119:Q122"/>
    <mergeCell ref="Q163:Q164"/>
    <mergeCell ref="R163:R164"/>
    <mergeCell ref="R14:R15"/>
    <mergeCell ref="R111:R112"/>
    <mergeCell ref="R119:R122"/>
    <mergeCell ref="P121:P122"/>
    <mergeCell ref="Q14:Q15"/>
    <mergeCell ref="P17:P30"/>
  </mergeCells>
  <phoneticPr fontId="2" type="noConversion"/>
  <pageMargins left="0.39370078740157483" right="0.39370078740157483" top="0.55118110236220474" bottom="0.59055118110236227" header="0.51181102362204722" footer="0.31496062992125984"/>
  <pageSetup paperSize="9" scale="49" fitToHeight="29" orientation="landscape" r:id="rId1"/>
  <headerFooter alignWithMargins="0">
    <oddFooter>第 &amp;P 頁，共 &amp;N 頁</oddFooter>
  </headerFooter>
  <rowBreaks count="1" manualBreakCount="1">
    <brk id="180" max="18"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9"/>
  <sheetViews>
    <sheetView zoomScale="90" zoomScaleNormal="90" workbookViewId="0">
      <selection activeCell="E33" sqref="E33"/>
    </sheetView>
  </sheetViews>
  <sheetFormatPr defaultRowHeight="16.2"/>
  <cols>
    <col min="1" max="1" width="5.6640625" style="76" customWidth="1"/>
    <col min="2" max="2" width="9.6640625" style="76" customWidth="1"/>
    <col min="3" max="3" width="12.88671875" style="76" bestFit="1" customWidth="1"/>
    <col min="4" max="4" width="15.33203125" style="76" customWidth="1"/>
    <col min="5" max="5" width="62.21875" style="263" bestFit="1" customWidth="1"/>
    <col min="6" max="6" width="20.21875" style="203" bestFit="1" customWidth="1"/>
    <col min="7" max="7" width="13.88671875" style="264" bestFit="1" customWidth="1"/>
    <col min="8" max="16384" width="8.88671875" style="76"/>
  </cols>
  <sheetData>
    <row r="1" spans="1:6" ht="30.6" customHeight="1" thickBot="1">
      <c r="A1" s="342" t="s">
        <v>1264</v>
      </c>
      <c r="B1" s="342"/>
      <c r="C1" s="342"/>
      <c r="D1" s="342"/>
      <c r="E1" s="342"/>
      <c r="F1" s="342"/>
    </row>
    <row r="2" spans="1:6">
      <c r="A2" s="348" t="s">
        <v>2</v>
      </c>
      <c r="B2" s="395" t="s">
        <v>845</v>
      </c>
      <c r="C2" s="397" t="s">
        <v>846</v>
      </c>
      <c r="D2" s="326" t="s">
        <v>1246</v>
      </c>
      <c r="E2" s="326" t="s">
        <v>932</v>
      </c>
      <c r="F2" s="400" t="s">
        <v>1219</v>
      </c>
    </row>
    <row r="3" spans="1:6" ht="16.8" thickBot="1">
      <c r="A3" s="349"/>
      <c r="B3" s="396"/>
      <c r="C3" s="398"/>
      <c r="D3" s="398"/>
      <c r="E3" s="399"/>
      <c r="F3" s="401"/>
    </row>
    <row r="4" spans="1:6" ht="54" customHeight="1">
      <c r="A4" s="265">
        <v>1</v>
      </c>
      <c r="B4" s="266" t="s">
        <v>1179</v>
      </c>
      <c r="C4" s="267" t="s">
        <v>1180</v>
      </c>
      <c r="D4" s="268" t="s">
        <v>1146</v>
      </c>
      <c r="E4" s="269" t="s">
        <v>1181</v>
      </c>
      <c r="F4" s="253" t="s">
        <v>1182</v>
      </c>
    </row>
    <row r="5" spans="1:6" ht="55.8" customHeight="1">
      <c r="A5" s="270">
        <v>2</v>
      </c>
      <c r="B5" s="271" t="s">
        <v>36</v>
      </c>
      <c r="C5" s="272" t="s">
        <v>849</v>
      </c>
      <c r="D5" s="273" t="s">
        <v>887</v>
      </c>
      <c r="E5" s="273" t="s">
        <v>908</v>
      </c>
      <c r="F5" s="274" t="s">
        <v>943</v>
      </c>
    </row>
    <row r="6" spans="1:6" ht="87" customHeight="1">
      <c r="A6" s="270">
        <v>3</v>
      </c>
      <c r="B6" s="85" t="s">
        <v>5</v>
      </c>
      <c r="C6" s="275" t="s">
        <v>847</v>
      </c>
      <c r="D6" s="80" t="s">
        <v>843</v>
      </c>
      <c r="E6" s="80" t="s">
        <v>930</v>
      </c>
      <c r="F6" s="276" t="s">
        <v>959</v>
      </c>
    </row>
    <row r="7" spans="1:6" ht="152.4" customHeight="1">
      <c r="A7" s="270">
        <v>4</v>
      </c>
      <c r="B7" s="85" t="s">
        <v>888</v>
      </c>
      <c r="C7" s="80" t="s">
        <v>939</v>
      </c>
      <c r="D7" s="262" t="s">
        <v>1222</v>
      </c>
      <c r="E7" s="80" t="s">
        <v>1214</v>
      </c>
      <c r="F7" s="277" t="s">
        <v>1225</v>
      </c>
    </row>
    <row r="8" spans="1:6" ht="135" customHeight="1">
      <c r="A8" s="270">
        <v>5</v>
      </c>
      <c r="B8" s="85" t="s">
        <v>7</v>
      </c>
      <c r="C8" s="275" t="s">
        <v>847</v>
      </c>
      <c r="D8" s="80" t="s">
        <v>825</v>
      </c>
      <c r="E8" s="80" t="s">
        <v>910</v>
      </c>
      <c r="F8" s="276" t="s">
        <v>945</v>
      </c>
    </row>
    <row r="9" spans="1:6" ht="147.6" customHeight="1">
      <c r="A9" s="270">
        <v>6</v>
      </c>
      <c r="B9" s="85" t="s">
        <v>11</v>
      </c>
      <c r="C9" s="275" t="s">
        <v>847</v>
      </c>
      <c r="D9" s="80" t="s">
        <v>794</v>
      </c>
      <c r="E9" s="80" t="s">
        <v>942</v>
      </c>
      <c r="F9" s="276" t="s">
        <v>944</v>
      </c>
    </row>
    <row r="10" spans="1:6" ht="136.19999999999999" customHeight="1">
      <c r="A10" s="270">
        <v>7</v>
      </c>
      <c r="B10" s="85" t="s">
        <v>4</v>
      </c>
      <c r="C10" s="275" t="s">
        <v>847</v>
      </c>
      <c r="D10" s="80" t="s">
        <v>800</v>
      </c>
      <c r="E10" s="80" t="s">
        <v>917</v>
      </c>
      <c r="F10" s="276" t="s">
        <v>949</v>
      </c>
    </row>
    <row r="11" spans="1:6" ht="88.2" customHeight="1">
      <c r="A11" s="270">
        <v>8</v>
      </c>
      <c r="B11" s="85" t="s">
        <v>9</v>
      </c>
      <c r="C11" s="275" t="s">
        <v>847</v>
      </c>
      <c r="D11" s="80" t="s">
        <v>814</v>
      </c>
      <c r="E11" s="80" t="s">
        <v>950</v>
      </c>
      <c r="F11" s="276" t="s">
        <v>951</v>
      </c>
    </row>
    <row r="12" spans="1:6" ht="194.4">
      <c r="A12" s="270">
        <v>9</v>
      </c>
      <c r="B12" s="85" t="s">
        <v>8</v>
      </c>
      <c r="C12" s="275" t="s">
        <v>847</v>
      </c>
      <c r="D12" s="80" t="s">
        <v>753</v>
      </c>
      <c r="E12" s="80" t="s">
        <v>916</v>
      </c>
      <c r="F12" s="276" t="s">
        <v>957</v>
      </c>
    </row>
    <row r="13" spans="1:6" ht="120" customHeight="1">
      <c r="A13" s="270">
        <v>10</v>
      </c>
      <c r="B13" s="85" t="s">
        <v>30</v>
      </c>
      <c r="C13" s="80" t="s">
        <v>896</v>
      </c>
      <c r="D13" s="80" t="s">
        <v>1211</v>
      </c>
      <c r="E13" s="80" t="s">
        <v>1253</v>
      </c>
      <c r="F13" s="277" t="s">
        <v>1252</v>
      </c>
    </row>
    <row r="14" spans="1:6" ht="214.8" customHeight="1">
      <c r="A14" s="270">
        <v>11</v>
      </c>
      <c r="B14" s="85" t="s">
        <v>6</v>
      </c>
      <c r="C14" s="275" t="s">
        <v>847</v>
      </c>
      <c r="D14" s="80" t="s">
        <v>795</v>
      </c>
      <c r="E14" s="80" t="s">
        <v>909</v>
      </c>
      <c r="F14" s="276" t="s">
        <v>907</v>
      </c>
    </row>
    <row r="15" spans="1:6" ht="145.80000000000001">
      <c r="A15" s="270">
        <v>12</v>
      </c>
      <c r="B15" s="85" t="s">
        <v>46</v>
      </c>
      <c r="C15" s="275" t="s">
        <v>847</v>
      </c>
      <c r="D15" s="80" t="s">
        <v>754</v>
      </c>
      <c r="E15" s="80" t="s">
        <v>918</v>
      </c>
      <c r="F15" s="276" t="s">
        <v>958</v>
      </c>
    </row>
    <row r="16" spans="1:6" ht="145.80000000000001">
      <c r="A16" s="270">
        <v>13</v>
      </c>
      <c r="B16" s="85" t="s">
        <v>40</v>
      </c>
      <c r="C16" s="275" t="s">
        <v>847</v>
      </c>
      <c r="D16" s="80" t="s">
        <v>778</v>
      </c>
      <c r="E16" s="80" t="s">
        <v>946</v>
      </c>
      <c r="F16" s="276" t="s">
        <v>947</v>
      </c>
    </row>
    <row r="17" spans="1:6" ht="90" customHeight="1">
      <c r="A17" s="270">
        <v>14</v>
      </c>
      <c r="B17" s="85" t="s">
        <v>19</v>
      </c>
      <c r="C17" s="275" t="s">
        <v>847</v>
      </c>
      <c r="D17" s="80" t="s">
        <v>819</v>
      </c>
      <c r="E17" s="80" t="s">
        <v>914</v>
      </c>
      <c r="F17" s="276" t="s">
        <v>953</v>
      </c>
    </row>
    <row r="18" spans="1:6" ht="119.4" customHeight="1">
      <c r="A18" s="270">
        <v>15</v>
      </c>
      <c r="B18" s="85" t="s">
        <v>54</v>
      </c>
      <c r="C18" s="275" t="s">
        <v>847</v>
      </c>
      <c r="D18" s="80" t="s">
        <v>844</v>
      </c>
      <c r="E18" s="80" t="s">
        <v>961</v>
      </c>
      <c r="F18" s="276" t="s">
        <v>960</v>
      </c>
    </row>
    <row r="19" spans="1:6" ht="73.2" customHeight="1">
      <c r="A19" s="270">
        <v>16</v>
      </c>
      <c r="B19" s="85" t="s">
        <v>821</v>
      </c>
      <c r="C19" s="275" t="s">
        <v>847</v>
      </c>
      <c r="D19" s="80" t="s">
        <v>890</v>
      </c>
      <c r="E19" s="80" t="s">
        <v>913</v>
      </c>
      <c r="F19" s="276" t="s">
        <v>954</v>
      </c>
    </row>
    <row r="20" spans="1:6" ht="55.8" customHeight="1">
      <c r="A20" s="270">
        <v>17</v>
      </c>
      <c r="B20" s="278" t="s">
        <v>748</v>
      </c>
      <c r="C20" s="275" t="s">
        <v>848</v>
      </c>
      <c r="D20" s="80" t="s">
        <v>919</v>
      </c>
      <c r="E20" s="80" t="s">
        <v>912</v>
      </c>
      <c r="F20" s="277" t="s">
        <v>1220</v>
      </c>
    </row>
    <row r="21" spans="1:6" ht="179.4" customHeight="1">
      <c r="A21" s="270">
        <v>18</v>
      </c>
      <c r="B21" s="85" t="s">
        <v>10</v>
      </c>
      <c r="C21" s="275" t="s">
        <v>847</v>
      </c>
      <c r="D21" s="80" t="s">
        <v>749</v>
      </c>
      <c r="E21" s="80" t="s">
        <v>1257</v>
      </c>
      <c r="F21" s="277" t="s">
        <v>962</v>
      </c>
    </row>
    <row r="22" spans="1:6" ht="136.80000000000001" customHeight="1">
      <c r="A22" s="270">
        <v>19</v>
      </c>
      <c r="B22" s="85" t="s">
        <v>55</v>
      </c>
      <c r="C22" s="275" t="s">
        <v>847</v>
      </c>
      <c r="D22" s="80" t="s">
        <v>750</v>
      </c>
      <c r="E22" s="80" t="s">
        <v>911</v>
      </c>
      <c r="F22" s="276" t="s">
        <v>948</v>
      </c>
    </row>
    <row r="23" spans="1:6" ht="187.2" customHeight="1">
      <c r="A23" s="270">
        <v>20</v>
      </c>
      <c r="B23" s="85" t="s">
        <v>747</v>
      </c>
      <c r="C23" s="275" t="s">
        <v>847</v>
      </c>
      <c r="D23" s="80" t="s">
        <v>752</v>
      </c>
      <c r="E23" s="80" t="s">
        <v>955</v>
      </c>
      <c r="F23" s="276" t="s">
        <v>956</v>
      </c>
    </row>
    <row r="24" spans="1:6" ht="137.4" customHeight="1">
      <c r="A24" s="270">
        <v>21</v>
      </c>
      <c r="B24" s="85" t="s">
        <v>746</v>
      </c>
      <c r="C24" s="275" t="s">
        <v>847</v>
      </c>
      <c r="D24" s="80" t="s">
        <v>751</v>
      </c>
      <c r="E24" s="80" t="s">
        <v>915</v>
      </c>
      <c r="F24" s="276" t="s">
        <v>952</v>
      </c>
    </row>
    <row r="25" spans="1:6" ht="39.6" customHeight="1" thickBot="1">
      <c r="A25" s="279">
        <v>22</v>
      </c>
      <c r="B25" s="86" t="s">
        <v>889</v>
      </c>
      <c r="C25" s="280" t="s">
        <v>940</v>
      </c>
      <c r="D25" s="161" t="s">
        <v>640</v>
      </c>
      <c r="E25" s="281" t="s">
        <v>1212</v>
      </c>
      <c r="F25" s="282">
        <v>0</v>
      </c>
    </row>
    <row r="26" spans="1:6" ht="16.8" thickBot="1">
      <c r="A26" s="283"/>
      <c r="B26" s="86" t="s">
        <v>210</v>
      </c>
      <c r="C26" s="280"/>
      <c r="D26" s="284"/>
      <c r="E26" s="284"/>
      <c r="F26" s="287" t="s">
        <v>1256</v>
      </c>
    </row>
    <row r="27" spans="1:6" ht="32.4" customHeight="1">
      <c r="A27" s="324" t="s">
        <v>1218</v>
      </c>
      <c r="B27" s="394" t="s">
        <v>1223</v>
      </c>
      <c r="C27" s="394"/>
      <c r="D27" s="394"/>
      <c r="E27" s="394"/>
      <c r="F27" s="394"/>
    </row>
    <row r="28" spans="1:6" ht="32.4" customHeight="1">
      <c r="A28" s="324" t="s">
        <v>1224</v>
      </c>
      <c r="B28" s="394" t="s">
        <v>1254</v>
      </c>
      <c r="C28" s="394"/>
      <c r="D28" s="394"/>
      <c r="E28" s="394"/>
      <c r="F28" s="394"/>
    </row>
    <row r="29" spans="1:6" ht="49.8" customHeight="1">
      <c r="A29" s="324" t="s">
        <v>1226</v>
      </c>
      <c r="B29" s="394" t="s">
        <v>1255</v>
      </c>
      <c r="C29" s="394"/>
      <c r="D29" s="394"/>
      <c r="E29" s="394"/>
      <c r="F29" s="394"/>
    </row>
  </sheetData>
  <mergeCells count="10">
    <mergeCell ref="B29:F29"/>
    <mergeCell ref="B27:F27"/>
    <mergeCell ref="B28:F28"/>
    <mergeCell ref="A1:F1"/>
    <mergeCell ref="A2:A3"/>
    <mergeCell ref="B2:B3"/>
    <mergeCell ref="C2:C3"/>
    <mergeCell ref="E2:E3"/>
    <mergeCell ref="F2:F3"/>
    <mergeCell ref="D2:D3"/>
  </mergeCells>
  <phoneticPr fontId="2" type="noConversion"/>
  <pageMargins left="0.43307086614173229" right="0.23622047244094491" top="0.86614173228346458" bottom="0.74803149606299213" header="0.31496062992125984" footer="0.31496062992125984"/>
  <pageSetup paperSize="9" scale="76" fitToHeight="11" orientation="portrait" r:id="rId1"/>
  <headerFoot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
  <sheetViews>
    <sheetView zoomScale="70" zoomScaleNormal="70" workbookViewId="0">
      <selection activeCell="M3" sqref="M3"/>
    </sheetView>
  </sheetViews>
  <sheetFormatPr defaultRowHeight="16.2"/>
  <cols>
    <col min="1" max="1" width="5.77734375" bestFit="1" customWidth="1"/>
    <col min="2" max="2" width="8.5546875" bestFit="1" customWidth="1"/>
    <col min="3" max="3" width="10.5546875" bestFit="1" customWidth="1"/>
    <col min="4" max="4" width="8.5546875" bestFit="1" customWidth="1"/>
    <col min="5" max="5" width="14.77734375" customWidth="1"/>
    <col min="6" max="6" width="9.109375" bestFit="1" customWidth="1"/>
    <col min="7" max="7" width="6.33203125" bestFit="1" customWidth="1"/>
    <col min="8" max="8" width="10.21875" customWidth="1"/>
    <col min="9" max="9" width="8.5546875" bestFit="1" customWidth="1"/>
    <col min="10" max="10" width="20.77734375" bestFit="1" customWidth="1"/>
    <col min="11" max="11" width="8.5546875" bestFit="1" customWidth="1"/>
    <col min="12" max="12" width="10.77734375" bestFit="1" customWidth="1"/>
    <col min="13" max="13" width="40.77734375" bestFit="1" customWidth="1"/>
    <col min="14" max="14" width="35.33203125" customWidth="1"/>
  </cols>
  <sheetData>
    <row r="1" spans="1:14" ht="40.799999999999997" customHeight="1" thickBot="1">
      <c r="A1" s="186" t="s">
        <v>1231</v>
      </c>
    </row>
    <row r="2" spans="1:14" s="1" customFormat="1" ht="49.2" thickBot="1">
      <c r="A2" s="179" t="s">
        <v>1230</v>
      </c>
      <c r="B2" s="180" t="s">
        <v>638</v>
      </c>
      <c r="C2" s="181" t="s">
        <v>744</v>
      </c>
      <c r="D2" s="182" t="s">
        <v>0</v>
      </c>
      <c r="E2" s="182" t="s">
        <v>465</v>
      </c>
      <c r="F2" s="183" t="s">
        <v>255</v>
      </c>
      <c r="G2" s="184" t="s">
        <v>256</v>
      </c>
      <c r="H2" s="185" t="s">
        <v>209</v>
      </c>
      <c r="I2" s="182" t="s">
        <v>1</v>
      </c>
      <c r="J2" s="184" t="s">
        <v>458</v>
      </c>
      <c r="K2" s="182" t="s">
        <v>468</v>
      </c>
      <c r="L2" s="182" t="s">
        <v>32</v>
      </c>
      <c r="M2" s="182" t="s">
        <v>349</v>
      </c>
      <c r="N2" s="193" t="s">
        <v>312</v>
      </c>
    </row>
    <row r="3" spans="1:14" s="2" customFormat="1" ht="49.2" thickBot="1">
      <c r="A3" s="179" t="s">
        <v>1126</v>
      </c>
      <c r="B3" s="180" t="s">
        <v>181</v>
      </c>
      <c r="C3" s="187" t="s">
        <v>701</v>
      </c>
      <c r="D3" s="188" t="s">
        <v>1127</v>
      </c>
      <c r="E3" s="188" t="s">
        <v>1128</v>
      </c>
      <c r="F3" s="189">
        <v>50000</v>
      </c>
      <c r="G3" s="190">
        <v>9.1999999999999993</v>
      </c>
      <c r="H3" s="191">
        <v>460000</v>
      </c>
      <c r="I3" s="188" t="s">
        <v>8</v>
      </c>
      <c r="J3" s="188" t="s">
        <v>1310</v>
      </c>
      <c r="K3" s="184" t="s">
        <v>3</v>
      </c>
      <c r="L3" s="188" t="s">
        <v>308</v>
      </c>
      <c r="M3" s="188" t="s">
        <v>1311</v>
      </c>
      <c r="N3" s="194" t="s">
        <v>588</v>
      </c>
    </row>
    <row r="4" spans="1:14" ht="16.8" thickBot="1">
      <c r="A4" s="111" t="s">
        <v>210</v>
      </c>
      <c r="B4" s="148"/>
      <c r="C4" s="148"/>
      <c r="D4" s="148"/>
      <c r="E4" s="148"/>
      <c r="F4" s="148"/>
      <c r="G4" s="148"/>
      <c r="H4" s="150">
        <f>H3</f>
        <v>460000</v>
      </c>
      <c r="I4" s="148"/>
      <c r="J4" s="148"/>
      <c r="K4" s="148"/>
      <c r="L4" s="148"/>
      <c r="M4" s="148"/>
      <c r="N4" s="149"/>
    </row>
  </sheetData>
  <phoneticPr fontId="2" type="noConversion"/>
  <pageMargins left="0.43" right="0.19" top="0.74803149606299213" bottom="0.74803149606299213" header="0.31496062992125984" footer="0.31496062992125984"/>
  <pageSetup paperSize="9" scale="71"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6"/>
  <sheetViews>
    <sheetView tabSelected="1" zoomScale="70" zoomScaleNormal="70" workbookViewId="0">
      <selection activeCell="I5" sqref="I5"/>
    </sheetView>
  </sheetViews>
  <sheetFormatPr defaultRowHeight="16.2"/>
  <cols>
    <col min="3" max="3" width="9.88671875" customWidth="1"/>
    <col min="8" max="8" width="10.21875" bestFit="1" customWidth="1"/>
    <col min="9" max="9" width="14.5546875" customWidth="1"/>
    <col min="10" max="10" width="13.44140625" customWidth="1"/>
    <col min="13" max="13" width="17.21875" customWidth="1"/>
    <col min="14" max="14" width="31.21875" customWidth="1"/>
  </cols>
  <sheetData>
    <row r="1" spans="1:14" s="76" customFormat="1" ht="25.2" customHeight="1" thickBot="1">
      <c r="A1" s="130" t="s">
        <v>1232</v>
      </c>
    </row>
    <row r="2" spans="1:14" s="17" customFormat="1" ht="49.2" thickBot="1">
      <c r="A2" s="37" t="s">
        <v>2</v>
      </c>
      <c r="B2" s="38" t="s">
        <v>638</v>
      </c>
      <c r="C2" s="92" t="s">
        <v>366</v>
      </c>
      <c r="D2" s="53" t="s">
        <v>0</v>
      </c>
      <c r="E2" s="53" t="s">
        <v>465</v>
      </c>
      <c r="F2" s="53" t="s">
        <v>255</v>
      </c>
      <c r="G2" s="53" t="s">
        <v>256</v>
      </c>
      <c r="H2" s="93" t="s">
        <v>209</v>
      </c>
      <c r="I2" s="53" t="s">
        <v>368</v>
      </c>
      <c r="J2" s="53" t="s">
        <v>1</v>
      </c>
      <c r="K2" s="53" t="s">
        <v>468</v>
      </c>
      <c r="L2" s="53" t="s">
        <v>32</v>
      </c>
      <c r="M2" s="53" t="s">
        <v>349</v>
      </c>
      <c r="N2" s="94" t="s">
        <v>312</v>
      </c>
    </row>
    <row r="3" spans="1:14" s="19" customFormat="1" ht="48.6">
      <c r="A3" s="40">
        <v>1</v>
      </c>
      <c r="B3" s="16" t="s">
        <v>891</v>
      </c>
      <c r="C3" s="31" t="s">
        <v>897</v>
      </c>
      <c r="D3" s="15" t="s">
        <v>965</v>
      </c>
      <c r="E3" s="15" t="s">
        <v>895</v>
      </c>
      <c r="F3" s="9">
        <v>20000</v>
      </c>
      <c r="G3" s="9">
        <v>25</v>
      </c>
      <c r="H3" s="32">
        <v>500000</v>
      </c>
      <c r="I3" s="15" t="s">
        <v>1312</v>
      </c>
      <c r="J3" s="15" t="s">
        <v>1028</v>
      </c>
      <c r="K3" s="15" t="s">
        <v>893</v>
      </c>
      <c r="L3" s="15" t="s">
        <v>640</v>
      </c>
      <c r="M3" s="15" t="s">
        <v>901</v>
      </c>
      <c r="N3" s="74" t="s">
        <v>898</v>
      </c>
    </row>
    <row r="4" spans="1:14" s="19" customFormat="1" ht="81">
      <c r="A4" s="40">
        <v>2</v>
      </c>
      <c r="B4" s="16" t="s">
        <v>891</v>
      </c>
      <c r="C4" s="31" t="s">
        <v>968</v>
      </c>
      <c r="D4" s="15" t="s">
        <v>966</v>
      </c>
      <c r="E4" s="15" t="s">
        <v>345</v>
      </c>
      <c r="F4" s="9">
        <v>5000</v>
      </c>
      <c r="G4" s="9">
        <v>34</v>
      </c>
      <c r="H4" s="32">
        <v>170000</v>
      </c>
      <c r="I4" s="15" t="s">
        <v>1312</v>
      </c>
      <c r="J4" s="15" t="s">
        <v>1028</v>
      </c>
      <c r="K4" s="15" t="s">
        <v>893</v>
      </c>
      <c r="L4" s="15" t="s">
        <v>640</v>
      </c>
      <c r="M4" s="15" t="s">
        <v>865</v>
      </c>
      <c r="N4" s="74" t="s">
        <v>899</v>
      </c>
    </row>
    <row r="5" spans="1:14" s="19" customFormat="1" ht="81.599999999999994" thickBot="1">
      <c r="A5" s="142">
        <v>3</v>
      </c>
      <c r="B5" s="143" t="s">
        <v>891</v>
      </c>
      <c r="C5" s="144" t="s">
        <v>969</v>
      </c>
      <c r="D5" s="126" t="s">
        <v>967</v>
      </c>
      <c r="E5" s="126" t="s">
        <v>892</v>
      </c>
      <c r="F5" s="145">
        <v>5000</v>
      </c>
      <c r="G5" s="145">
        <v>52</v>
      </c>
      <c r="H5" s="146">
        <v>260000</v>
      </c>
      <c r="I5" s="126" t="s">
        <v>1312</v>
      </c>
      <c r="J5" s="126" t="s">
        <v>1028</v>
      </c>
      <c r="K5" s="126" t="s">
        <v>893</v>
      </c>
      <c r="L5" s="126" t="s">
        <v>640</v>
      </c>
      <c r="M5" s="126" t="s">
        <v>902</v>
      </c>
      <c r="N5" s="147" t="s">
        <v>905</v>
      </c>
    </row>
    <row r="6" spans="1:14" ht="16.8" thickBot="1">
      <c r="A6" s="111" t="s">
        <v>210</v>
      </c>
      <c r="B6" s="148"/>
      <c r="C6" s="148"/>
      <c r="D6" s="148"/>
      <c r="E6" s="148"/>
      <c r="F6" s="148"/>
      <c r="G6" s="148"/>
      <c r="H6" s="150">
        <f>SUM(H3:H5)</f>
        <v>930000</v>
      </c>
      <c r="I6" s="148"/>
      <c r="J6" s="148"/>
      <c r="K6" s="148"/>
      <c r="L6" s="148"/>
      <c r="M6" s="148"/>
      <c r="N6" s="149"/>
    </row>
  </sheetData>
  <phoneticPr fontId="2" type="noConversion"/>
  <pageMargins left="0.44" right="0.25" top="0.74803149606299213" bottom="0.74803149606299213" header="0.31496062992125984" footer="0.31496062992125984"/>
  <pageSetup paperSize="9"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7</vt:i4>
      </vt:variant>
      <vt:variant>
        <vt:lpstr>已命名的範圍</vt:lpstr>
      </vt:variant>
      <vt:variant>
        <vt:i4>5</vt:i4>
      </vt:variant>
    </vt:vector>
  </HeadingPairs>
  <TitlesOfParts>
    <vt:vector size="12" baseType="lpstr">
      <vt:lpstr>沒收</vt:lpstr>
      <vt:lpstr>任職期間</vt:lpstr>
      <vt:lpstr>未經許可販售(弘融及安禾）</vt:lpstr>
      <vt:lpstr>詐欺</vt:lpstr>
      <vt:lpstr>任職薪資</vt:lpstr>
      <vt:lpstr>未經許可販售（鄭翊成及柯中皓）</vt:lpstr>
      <vt:lpstr>未經許可販售(李培華)</vt:lpstr>
      <vt:lpstr>詐欺!Print_Area</vt:lpstr>
      <vt:lpstr>任職期間!Print_Titles</vt:lpstr>
      <vt:lpstr>任職薪資!Print_Titles</vt:lpstr>
      <vt:lpstr>沒收!Print_Titles</vt:lpstr>
      <vt:lpstr>詐欺!Print_Titles</vt:lpstr>
    </vt:vector>
  </TitlesOfParts>
  <Company>台北市調查處</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m42043</dc:creator>
  <cp:lastModifiedBy>高心羽</cp:lastModifiedBy>
  <cp:lastPrinted>2017-03-16T06:27:54Z</cp:lastPrinted>
  <dcterms:created xsi:type="dcterms:W3CDTF">2014-06-11T08:54:54Z</dcterms:created>
  <dcterms:modified xsi:type="dcterms:W3CDTF">2017-03-27T06:53:21Z</dcterms:modified>
</cp:coreProperties>
</file>