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6" windowHeight="10776" tabRatio="258"/>
  </bookViews>
  <sheets>
    <sheet name="附表1-1求償計算" sheetId="8" r:id="rId1"/>
    <sheet name="工作表1" sheetId="3" state="hidden" r:id="rId2"/>
    <sheet name="白牌" sheetId="4" state="hidden" r:id="rId3"/>
    <sheet name="品牌" sheetId="6" state="hidden" r:id="rId4"/>
  </sheets>
  <definedNames>
    <definedName name="B">'附表1-1求償計算'!$C$2</definedName>
  </definedNames>
  <calcPr calcId="125725"/>
</workbook>
</file>

<file path=xl/calcChain.xml><?xml version="1.0" encoding="utf-8"?>
<calcChain xmlns="http://schemas.openxmlformats.org/spreadsheetml/2006/main">
  <c r="G26" i="8"/>
  <c r="G25"/>
  <c r="L4"/>
  <c r="J20" l="1"/>
  <c r="K22" l="1"/>
  <c r="L22" l="1"/>
  <c r="E9" l="1"/>
  <c r="L26" l="1"/>
  <c r="L25"/>
  <c r="G24"/>
  <c r="L24" s="1"/>
  <c r="G23"/>
  <c r="L23" s="1"/>
  <c r="L21"/>
  <c r="L20"/>
  <c r="G14" l="1"/>
  <c r="L14" s="1"/>
  <c r="G12"/>
  <c r="L12" s="1"/>
  <c r="G2" l="1"/>
  <c r="L3" l="1"/>
  <c r="L10"/>
  <c r="L11"/>
  <c r="G7" l="1"/>
  <c r="L7" s="1"/>
  <c r="G8"/>
  <c r="L8" s="1"/>
  <c r="G6"/>
  <c r="L6" s="1"/>
  <c r="J5"/>
  <c r="L2" l="1"/>
  <c r="L5"/>
  <c r="L28"/>
  <c r="L27"/>
  <c r="K3" i="6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2"/>
  <c r="G43"/>
  <c r="G27" i="4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"/>
  <c r="T27" l="1"/>
  <c r="T28" s="1"/>
  <c r="G9" i="8"/>
  <c r="L9" s="1"/>
  <c r="K43" i="6"/>
  <c r="K45" s="1"/>
</calcChain>
</file>

<file path=xl/comments1.xml><?xml version="1.0" encoding="utf-8"?>
<comments xmlns="http://schemas.openxmlformats.org/spreadsheetml/2006/main">
  <authors>
    <author>初泓陞</author>
    <author>Ivy Huang(黃紫辰_台灣晶碩)</author>
  </authors>
  <commentList>
    <comment ref="P2" authorId="0">
      <text>
        <r>
          <rPr>
            <b/>
            <sz val="9"/>
            <color indexed="81"/>
            <rFont val="Tahoma"/>
            <family val="2"/>
          </rPr>
          <t xml:space="preserve">105.3.2 </t>
        </r>
        <r>
          <rPr>
            <b/>
            <sz val="9"/>
            <color indexed="81"/>
            <rFont val="細明體"/>
            <family val="3"/>
            <charset val="136"/>
          </rPr>
          <t>郵件</t>
        </r>
        <r>
          <rPr>
            <b/>
            <sz val="9"/>
            <color indexed="81"/>
            <rFont val="Tahoma"/>
            <family val="2"/>
          </rPr>
          <t xml:space="preserve">
Dear Irene,
</t>
        </r>
        <r>
          <rPr>
            <b/>
            <sz val="9"/>
            <color indexed="81"/>
            <rFont val="細明體"/>
            <family val="3"/>
            <charset val="136"/>
          </rPr>
          <t xml:space="preserve">我把數量整理好如附檔。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細明體"/>
            <family val="3"/>
            <charset val="136"/>
          </rPr>
          <t xml:space="preserve">其中我新增以下實際發生數量之欄位。
</t>
        </r>
        <r>
          <rPr>
            <b/>
            <sz val="9"/>
            <color indexed="81"/>
            <rFont val="Tahoma"/>
            <family val="2"/>
          </rPr>
          <t>(a-1)</t>
        </r>
        <r>
          <rPr>
            <b/>
            <sz val="9"/>
            <color indexed="81"/>
            <rFont val="細明體"/>
            <family val="3"/>
            <charset val="136"/>
          </rPr>
          <t>補做新貨</t>
        </r>
        <r>
          <rPr>
            <b/>
            <sz val="9"/>
            <color indexed="81"/>
            <rFont val="Tahoma"/>
            <family val="2"/>
          </rPr>
          <t xml:space="preserve"> 10PK 
(a-2)</t>
        </r>
        <r>
          <rPr>
            <b/>
            <sz val="9"/>
            <color indexed="81"/>
            <rFont val="細明體"/>
            <family val="3"/>
            <charset val="136"/>
          </rPr>
          <t>補做新貨</t>
        </r>
        <r>
          <rPr>
            <b/>
            <sz val="9"/>
            <color indexed="81"/>
            <rFont val="Tahoma"/>
            <family val="2"/>
          </rPr>
          <t xml:space="preserve"> 30PK 
(a-3)</t>
        </r>
        <r>
          <rPr>
            <b/>
            <sz val="9"/>
            <color indexed="81"/>
            <rFont val="細明體"/>
            <family val="3"/>
            <charset val="136"/>
          </rPr>
          <t>尚需補做新貨</t>
        </r>
        <r>
          <rPr>
            <b/>
            <sz val="9"/>
            <color indexed="81"/>
            <rFont val="Tahoma"/>
            <family val="2"/>
          </rPr>
          <t xml:space="preserve">  (</t>
        </r>
        <r>
          <rPr>
            <b/>
            <sz val="9"/>
            <color indexed="81"/>
            <rFont val="細明體"/>
            <family val="3"/>
            <charset val="136"/>
          </rPr>
          <t>客戶尚未下單</t>
        </r>
        <r>
          <rPr>
            <b/>
            <sz val="9"/>
            <color indexed="81"/>
            <rFont val="Tahoma"/>
            <family val="2"/>
          </rPr>
          <t xml:space="preserve">)  </t>
        </r>
        <r>
          <rPr>
            <b/>
            <sz val="9"/>
            <color indexed="81"/>
            <rFont val="細明體"/>
            <family val="3"/>
            <charset val="136"/>
          </rPr>
          <t>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細明體"/>
            <family val="3"/>
            <charset val="136"/>
          </rPr>
          <t xml:space="preserve">這指的是「補做新貨」還沒賠完的部份。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細明體"/>
            <family val="3"/>
            <charset val="136"/>
          </rPr>
          <t>其中</t>
        </r>
        <r>
          <rPr>
            <b/>
            <sz val="9"/>
            <color indexed="81"/>
            <rFont val="Tahoma"/>
            <family val="2"/>
          </rPr>
          <t>(b)</t>
        </r>
        <r>
          <rPr>
            <b/>
            <sz val="9"/>
            <color indexed="81"/>
            <rFont val="細明體"/>
            <family val="3"/>
            <charset val="136"/>
          </rPr>
          <t>退貨運費，慎重起見我想請</t>
        </r>
        <r>
          <rPr>
            <b/>
            <sz val="9"/>
            <color indexed="81"/>
            <rFont val="Tahoma"/>
            <family val="2"/>
          </rPr>
          <t>Emily</t>
        </r>
        <r>
          <rPr>
            <b/>
            <sz val="9"/>
            <color indexed="81"/>
            <rFont val="細明體"/>
            <family val="3"/>
            <charset val="136"/>
          </rPr>
          <t>再次協助確認是否為</t>
        </r>
        <r>
          <rPr>
            <b/>
            <sz val="9"/>
            <color indexed="81"/>
            <rFont val="Tahoma"/>
            <family val="2"/>
          </rPr>
          <t>NT$184,595</t>
        </r>
        <r>
          <rPr>
            <b/>
            <sz val="9"/>
            <color indexed="81"/>
            <rFont val="細明體"/>
            <family val="3"/>
            <charset val="136"/>
          </rPr>
          <t xml:space="preserve">。如果有需要修改，我再進行回覆。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細明體"/>
            <family val="3"/>
            <charset val="136"/>
          </rPr>
          <t xml:space="preserve">其中黃色區域我還是不太明白意思，我需要針對黃色區域再提供什麼文件嗎？
</t>
        </r>
        <r>
          <rPr>
            <b/>
            <sz val="9"/>
            <color indexed="81"/>
            <rFont val="Tahoma"/>
            <family val="2"/>
          </rPr>
          <t>4. (d)</t>
        </r>
        <r>
          <rPr>
            <b/>
            <sz val="9"/>
            <color indexed="81"/>
            <rFont val="細明體"/>
            <family val="3"/>
            <charset val="136"/>
          </rPr>
          <t>補償片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細明體"/>
            <family val="3"/>
            <charset val="136"/>
          </rPr>
          <t xml:space="preserve">的部份，已經加註說明如下：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細明體"/>
            <family val="3"/>
            <charset val="136"/>
          </rPr>
          <t xml:space="preserve">補償片原因：造成客戶不便之補償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細明體"/>
            <family val="3"/>
            <charset val="136"/>
          </rPr>
          <t xml:space="preserve">退貨運費：
</t>
        </r>
        <r>
          <rPr>
            <b/>
            <sz val="9"/>
            <color indexed="81"/>
            <rFont val="Tahoma"/>
            <family val="2"/>
          </rPr>
          <t>(2-1)</t>
        </r>
        <r>
          <rPr>
            <b/>
            <sz val="9"/>
            <color indexed="81"/>
            <rFont val="細明體"/>
            <family val="3"/>
            <charset val="136"/>
          </rPr>
          <t>日本國內店舖回收費用，客戶無向晶碩求償。談定含在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細明體"/>
            <family val="3"/>
            <charset val="136"/>
          </rPr>
          <t xml:space="preserve">萬枚補償片內。
</t>
        </r>
        <r>
          <rPr>
            <b/>
            <sz val="9"/>
            <color indexed="81"/>
            <rFont val="Tahoma"/>
            <family val="2"/>
          </rPr>
          <t>(2-2)</t>
        </r>
        <r>
          <rPr>
            <b/>
            <sz val="9"/>
            <color indexed="81"/>
            <rFont val="細明體"/>
            <family val="3"/>
            <charset val="136"/>
          </rPr>
          <t xml:space="preserve">由日本退回台灣之國際運費及國內運費由晶碩負擔。
</t>
        </r>
        <r>
          <rPr>
            <b/>
            <sz val="9"/>
            <color indexed="81"/>
            <rFont val="Tahoma"/>
            <family val="2"/>
          </rPr>
          <t xml:space="preserve">(2-3) </t>
        </r>
        <r>
          <rPr>
            <b/>
            <sz val="9"/>
            <color indexed="81"/>
            <rFont val="細明體"/>
            <family val="3"/>
            <charset val="136"/>
          </rPr>
          <t>未來補償片出貨到日本的國際運費將由晶碩負擔。</t>
        </r>
        <r>
          <rPr>
            <b/>
            <sz val="9"/>
            <color indexed="81"/>
            <rFont val="Tahoma"/>
            <family val="2"/>
          </rPr>
          <t xml:space="preserve"> 
</t>
        </r>
      </text>
    </comment>
    <comment ref="O14" authorId="1">
      <text>
        <r>
          <rPr>
            <b/>
            <sz val="9"/>
            <color indexed="81"/>
            <rFont val="Tahoma"/>
            <family val="2"/>
          </rPr>
          <t>Ivy Huang(</t>
        </r>
        <r>
          <rPr>
            <b/>
            <sz val="9"/>
            <color indexed="81"/>
            <rFont val="細明體"/>
            <family val="3"/>
            <charset val="136"/>
          </rPr>
          <t>黃紫辰</t>
        </r>
        <r>
          <rPr>
            <b/>
            <sz val="9"/>
            <color indexed="81"/>
            <rFont val="Tahoma"/>
            <family val="2"/>
          </rPr>
          <t>_</t>
        </r>
        <r>
          <rPr>
            <b/>
            <sz val="9"/>
            <color indexed="81"/>
            <rFont val="細明體"/>
            <family val="3"/>
            <charset val="136"/>
          </rPr>
          <t>台灣晶碩</t>
        </r>
        <r>
          <rPr>
            <b/>
            <sz val="9"/>
            <color indexed="81"/>
            <rFont val="Tahoma"/>
            <family val="2"/>
          </rPr>
          <t>):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目前在隔離區，尚未重工。</t>
        </r>
      </text>
    </comment>
    <comment ref="P14" authorId="0">
      <text>
        <r>
          <rPr>
            <b/>
            <sz val="9"/>
            <color indexed="81"/>
            <rFont val="細明體"/>
            <family val="3"/>
            <charset val="136"/>
          </rPr>
          <t>Q.多產庫存重工是否指將多產庫存之存貨進行重工之費用？若是，是否直接以多產庫存記之</t>
        </r>
      </text>
    </comment>
    <comment ref="P20" authorId="0">
      <text>
        <r>
          <rPr>
            <b/>
            <sz val="9"/>
            <color indexed="81"/>
            <rFont val="細明體"/>
            <family val="3"/>
            <charset val="136"/>
          </rPr>
          <t>Q.此二筆合計為原證20確認函之補償費用RMB485909.33，但補償片262885片之價值僅為RMB414005，是否以後者為公司實際損害(支出)之金額？</t>
        </r>
      </text>
    </comment>
    <comment ref="P21" authorId="0">
      <text>
        <r>
          <rPr>
            <b/>
            <sz val="9"/>
            <color indexed="81"/>
            <rFont val="細明體"/>
            <family val="3"/>
            <charset val="136"/>
          </rPr>
          <t>Q.此之補償片是否為原證20確認函中記載之262,885片補償？若是，則此與上述之出貨關稅及費用應為相同之支出，不得重複請求。若否，則此確認函範圍外之補償應提出相關證據。</t>
        </r>
      </text>
    </comment>
    <comment ref="P22" authorId="0">
      <text>
        <r>
          <rPr>
            <b/>
            <sz val="9"/>
            <color indexed="81"/>
            <rFont val="細明體"/>
            <family val="3"/>
            <charset val="136"/>
          </rPr>
          <t>Q.1.退貨數量少於補做新貨之數量，是否係因部分尚未出貨即出現瑕疵，故數量較少？
2.部分退貨數量大於補做新貨之數量(如售價8.25之產品)，請協助說明</t>
        </r>
      </text>
    </comment>
    <comment ref="P23" authorId="0">
      <text>
        <r>
          <rPr>
            <b/>
            <sz val="9"/>
            <color indexed="81"/>
            <rFont val="細明體"/>
            <family val="3"/>
            <charset val="136"/>
          </rPr>
          <t>Q.1.廠內報廢數量加退貨數量遠大於出貨之100萬片，多餘部分是否為多產庫存？煩請協助說明
2.如先前信函所述，廠內報廢部分若已於補做新貨時計算，則不得再以售價重新計算一次，至多僅能請求報廢所支出之費用</t>
        </r>
      </text>
    </comment>
  </commentList>
</comments>
</file>

<file path=xl/sharedStrings.xml><?xml version="1.0" encoding="utf-8"?>
<sst xmlns="http://schemas.openxmlformats.org/spreadsheetml/2006/main" count="898" uniqueCount="507">
  <si>
    <t>5014500301</t>
  </si>
  <si>
    <t>5014500302</t>
  </si>
  <si>
    <t>5014300301</t>
  </si>
  <si>
    <t>5014300302</t>
  </si>
  <si>
    <t>5014400301</t>
  </si>
  <si>
    <t>5014400302</t>
  </si>
  <si>
    <t>5014600301</t>
  </si>
  <si>
    <t>5014600302</t>
  </si>
  <si>
    <t>5014700301</t>
  </si>
  <si>
    <t>5014700302</t>
  </si>
  <si>
    <t>5000400309</t>
  </si>
  <si>
    <t>5000400339</t>
  </si>
  <si>
    <t>料號第1碼</t>
  </si>
  <si>
    <t>(多重項目)</t>
  </si>
  <si>
    <t>客戶名稱</t>
  </si>
  <si>
    <t>(全部)</t>
  </si>
  <si>
    <t>乾溼片</t>
  </si>
  <si>
    <t>盒裝否</t>
  </si>
  <si>
    <t>盒裝</t>
  </si>
  <si>
    <t>欄標籤</t>
  </si>
  <si>
    <t>加總 - 總單位成本</t>
  </si>
  <si>
    <t>Y2014</t>
  </si>
  <si>
    <t>列標籤</t>
  </si>
  <si>
    <t>5000400108</t>
  </si>
  <si>
    <t>5000400109</t>
  </si>
  <si>
    <t>5000400110</t>
  </si>
  <si>
    <t>5000400111</t>
  </si>
  <si>
    <t>5000400112</t>
  </si>
  <si>
    <t>5000400113</t>
  </si>
  <si>
    <t>5000400302</t>
  </si>
  <si>
    <t>5000400305</t>
  </si>
  <si>
    <t>5000400307</t>
  </si>
  <si>
    <t>5000400310</t>
  </si>
  <si>
    <t>5000400311</t>
  </si>
  <si>
    <t>5000400314</t>
  </si>
  <si>
    <t>5000400317</t>
  </si>
  <si>
    <t>5000400318</t>
  </si>
  <si>
    <t>5000400319</t>
  </si>
  <si>
    <t>5000400321</t>
  </si>
  <si>
    <t>5000400323</t>
  </si>
  <si>
    <t>5000400326</t>
  </si>
  <si>
    <t>5000400329</t>
  </si>
  <si>
    <t>5000400330</t>
  </si>
  <si>
    <t>5000400331</t>
  </si>
  <si>
    <t>5000400332</t>
  </si>
  <si>
    <t>5000400333</t>
  </si>
  <si>
    <t>5000400334</t>
  </si>
  <si>
    <t>5000400335</t>
  </si>
  <si>
    <t>5000400336</t>
  </si>
  <si>
    <t>5000400337</t>
  </si>
  <si>
    <t>5000400338</t>
  </si>
  <si>
    <t>5000400340</t>
  </si>
  <si>
    <t>5000400341</t>
  </si>
  <si>
    <t>5000400342</t>
  </si>
  <si>
    <t>5000400343</t>
  </si>
  <si>
    <t>5000400344</t>
  </si>
  <si>
    <t>5000400345</t>
  </si>
  <si>
    <t>5000400346</t>
  </si>
  <si>
    <t>5000400402</t>
  </si>
  <si>
    <t>5000400403</t>
  </si>
  <si>
    <t>5000400406</t>
  </si>
  <si>
    <t>5000400408</t>
  </si>
  <si>
    <t>5000400409</t>
  </si>
  <si>
    <t>5000500403</t>
  </si>
  <si>
    <t>5000500405</t>
  </si>
  <si>
    <t>5000500406</t>
  </si>
  <si>
    <t>5000500408</t>
  </si>
  <si>
    <t>5000500409</t>
  </si>
  <si>
    <t>5000500410</t>
  </si>
  <si>
    <t>5000500415</t>
  </si>
  <si>
    <t>5000500503</t>
  </si>
  <si>
    <t>5000500504</t>
  </si>
  <si>
    <t>5001600301</t>
  </si>
  <si>
    <t>5001600302</t>
  </si>
  <si>
    <t>5001600303</t>
  </si>
  <si>
    <t>5001600304</t>
  </si>
  <si>
    <t>5001700301</t>
  </si>
  <si>
    <t>5001700302</t>
  </si>
  <si>
    <t>5001900301</t>
  </si>
  <si>
    <t>5001900302</t>
  </si>
  <si>
    <t>5001900303</t>
  </si>
  <si>
    <t>5002000301</t>
  </si>
  <si>
    <t>5002000302</t>
  </si>
  <si>
    <t>5002000303</t>
  </si>
  <si>
    <t>5002000304</t>
  </si>
  <si>
    <t>5002000305</t>
  </si>
  <si>
    <t>5002200101</t>
  </si>
  <si>
    <t>5002200102</t>
  </si>
  <si>
    <t>5002300101</t>
  </si>
  <si>
    <t>5002300102</t>
  </si>
  <si>
    <t>5002400101</t>
  </si>
  <si>
    <t>5002400102</t>
  </si>
  <si>
    <t>5002400103</t>
  </si>
  <si>
    <t>5002500101</t>
  </si>
  <si>
    <t>5002500102</t>
  </si>
  <si>
    <t>5002500103</t>
  </si>
  <si>
    <t>5002600402</t>
  </si>
  <si>
    <t>5002600403</t>
  </si>
  <si>
    <t>5002700402</t>
  </si>
  <si>
    <t>5002700403</t>
  </si>
  <si>
    <t>5002900402</t>
  </si>
  <si>
    <t>5002900403</t>
  </si>
  <si>
    <t>5003000402</t>
  </si>
  <si>
    <t>5003000403</t>
  </si>
  <si>
    <t>5003200402</t>
  </si>
  <si>
    <t>5003300402</t>
  </si>
  <si>
    <t>5003500402</t>
  </si>
  <si>
    <t>5003600402</t>
  </si>
  <si>
    <t>5004700301</t>
  </si>
  <si>
    <t>5004700302</t>
  </si>
  <si>
    <t>5004700303</t>
  </si>
  <si>
    <t>5004900102</t>
  </si>
  <si>
    <t>5004900302</t>
  </si>
  <si>
    <t>5004900304</t>
  </si>
  <si>
    <t>5004900305</t>
  </si>
  <si>
    <t>5005600101</t>
  </si>
  <si>
    <t>5005600102</t>
  </si>
  <si>
    <t>5006900301</t>
  </si>
  <si>
    <t>5007000301</t>
  </si>
  <si>
    <t>5009600301</t>
  </si>
  <si>
    <t>5010100301</t>
  </si>
  <si>
    <t>5010100302</t>
  </si>
  <si>
    <t>5010100303</t>
  </si>
  <si>
    <t>5010200301</t>
  </si>
  <si>
    <t>5010200302</t>
  </si>
  <si>
    <t>5010200303</t>
  </si>
  <si>
    <t>5010300301</t>
  </si>
  <si>
    <t>5010300302</t>
  </si>
  <si>
    <t>5010400301</t>
  </si>
  <si>
    <t>5010500301</t>
  </si>
  <si>
    <t>5010600301</t>
  </si>
  <si>
    <t>5011100301</t>
  </si>
  <si>
    <t>5011100302</t>
  </si>
  <si>
    <t>5011200301</t>
  </si>
  <si>
    <t>5011300101</t>
  </si>
  <si>
    <t>5011300102</t>
  </si>
  <si>
    <t>5011300103</t>
  </si>
  <si>
    <t>5011400301</t>
  </si>
  <si>
    <t>5011500301</t>
  </si>
  <si>
    <t>5011500302</t>
  </si>
  <si>
    <t>5011600301</t>
  </si>
  <si>
    <t>5011600302</t>
  </si>
  <si>
    <t>5011600303</t>
  </si>
  <si>
    <t>5011700301</t>
  </si>
  <si>
    <t>5011700302</t>
  </si>
  <si>
    <t>5011700303</t>
  </si>
  <si>
    <t>5011800301</t>
  </si>
  <si>
    <t>5011900301</t>
  </si>
  <si>
    <t>5012300301</t>
  </si>
  <si>
    <t>5012900401</t>
  </si>
  <si>
    <t>5013000401</t>
  </si>
  <si>
    <t>5013100401</t>
  </si>
  <si>
    <t>5013200401</t>
  </si>
  <si>
    <t>5013300401</t>
  </si>
  <si>
    <t>5013400101</t>
  </si>
  <si>
    <t>5013400102</t>
  </si>
  <si>
    <t>5013400103</t>
  </si>
  <si>
    <t>5013500301</t>
  </si>
  <si>
    <t>5013500302</t>
  </si>
  <si>
    <t>5013500303</t>
  </si>
  <si>
    <t>5013500304</t>
  </si>
  <si>
    <t>5013600301</t>
  </si>
  <si>
    <t>5013600302</t>
  </si>
  <si>
    <t>5013600303</t>
  </si>
  <si>
    <t>5013700301</t>
  </si>
  <si>
    <t>5013800301</t>
  </si>
  <si>
    <t>5013900301</t>
  </si>
  <si>
    <t>5013900302</t>
  </si>
  <si>
    <t>5014000301</t>
  </si>
  <si>
    <t>5014000302</t>
  </si>
  <si>
    <t>5014100301</t>
  </si>
  <si>
    <t>5014100302</t>
  </si>
  <si>
    <t>5014800301</t>
  </si>
  <si>
    <t>5014800302</t>
  </si>
  <si>
    <t>5015400301</t>
  </si>
  <si>
    <t>5015500301</t>
  </si>
  <si>
    <t>5016000301</t>
  </si>
  <si>
    <t>5016100301</t>
  </si>
  <si>
    <t>5016100302</t>
  </si>
  <si>
    <t>5016100303</t>
  </si>
  <si>
    <t>5016200301</t>
  </si>
  <si>
    <t>5016200302</t>
  </si>
  <si>
    <t>5016200303</t>
  </si>
  <si>
    <t>5016300301</t>
  </si>
  <si>
    <t>5016300302</t>
  </si>
  <si>
    <t>5016300303</t>
  </si>
  <si>
    <t>5016400301</t>
  </si>
  <si>
    <t>5016400302</t>
  </si>
  <si>
    <t>5016400303</t>
  </si>
  <si>
    <t>5016500301</t>
  </si>
  <si>
    <t>5016500302</t>
  </si>
  <si>
    <t>5016500303</t>
  </si>
  <si>
    <t>5016600301</t>
  </si>
  <si>
    <t>5016600302</t>
  </si>
  <si>
    <t>5016600303</t>
  </si>
  <si>
    <t>5016700301</t>
  </si>
  <si>
    <t>5016800301</t>
  </si>
  <si>
    <t>5016900301</t>
  </si>
  <si>
    <t>5017000301</t>
  </si>
  <si>
    <t>5017100301</t>
  </si>
  <si>
    <t>5017100302</t>
  </si>
  <si>
    <t>5017200301</t>
  </si>
  <si>
    <t>5017200302</t>
  </si>
  <si>
    <t>5017300301</t>
  </si>
  <si>
    <t>5017300302</t>
  </si>
  <si>
    <t>5017400301</t>
  </si>
  <si>
    <t>5017400302</t>
  </si>
  <si>
    <t>5017800301</t>
  </si>
  <si>
    <t>5017900301</t>
  </si>
  <si>
    <t>5018300301</t>
  </si>
  <si>
    <t>5018400301</t>
  </si>
  <si>
    <t>5018500301</t>
  </si>
  <si>
    <t>5018500302</t>
  </si>
  <si>
    <t>5018600301</t>
  </si>
  <si>
    <t>5018600302</t>
  </si>
  <si>
    <t>5018700301</t>
  </si>
  <si>
    <t>5018700302</t>
  </si>
  <si>
    <t>5018800301</t>
  </si>
  <si>
    <t>5018800302</t>
  </si>
  <si>
    <t>5018900301</t>
  </si>
  <si>
    <t>5018900302</t>
  </si>
  <si>
    <t>5019000301</t>
  </si>
  <si>
    <t>5019000302</t>
  </si>
  <si>
    <t>5019100301</t>
  </si>
  <si>
    <t>5019100302</t>
  </si>
  <si>
    <t>5019200301</t>
  </si>
  <si>
    <t>5019200302</t>
  </si>
  <si>
    <t>5019300401</t>
  </si>
  <si>
    <t>5019400401</t>
  </si>
  <si>
    <t>5019500401</t>
  </si>
  <si>
    <t>5019600401</t>
  </si>
  <si>
    <t>5019700401</t>
  </si>
  <si>
    <t>5019800301</t>
  </si>
  <si>
    <t>5019800302</t>
  </si>
  <si>
    <t>5019900302</t>
  </si>
  <si>
    <t>5020000301</t>
  </si>
  <si>
    <t>5020000302</t>
  </si>
  <si>
    <t>5020200402</t>
  </si>
  <si>
    <t>5020300301</t>
  </si>
  <si>
    <t>5020400301</t>
  </si>
  <si>
    <t>5020500301</t>
  </si>
  <si>
    <t>5020600301</t>
  </si>
  <si>
    <t>5020700301</t>
  </si>
  <si>
    <t>5020800301</t>
  </si>
  <si>
    <t>5020900301</t>
  </si>
  <si>
    <t>5021000301</t>
  </si>
  <si>
    <t>5021100401</t>
  </si>
  <si>
    <t>5021200401</t>
  </si>
  <si>
    <t>5021300301</t>
  </si>
  <si>
    <t>5021300302</t>
  </si>
  <si>
    <t>5021400301</t>
  </si>
  <si>
    <t>5021400302</t>
  </si>
  <si>
    <t>5021500301</t>
  </si>
  <si>
    <t>5021500302</t>
  </si>
  <si>
    <t>5022400301</t>
  </si>
  <si>
    <t>5022400302</t>
  </si>
  <si>
    <t>5022500301</t>
  </si>
  <si>
    <t>5022500302</t>
  </si>
  <si>
    <t>5999900301</t>
  </si>
  <si>
    <t>序號</t>
  </si>
  <si>
    <t>品牌/代工</t>
  </si>
  <si>
    <t>公證否</t>
  </si>
  <si>
    <t>Group</t>
  </si>
  <si>
    <t>品名</t>
  </si>
  <si>
    <t>單位</t>
  </si>
  <si>
    <t>問題片數</t>
  </si>
  <si>
    <t>已重工數</t>
  </si>
  <si>
    <t>求償價格</t>
  </si>
  <si>
    <t>價格決定</t>
  </si>
  <si>
    <t>重工成本單價</t>
  </si>
  <si>
    <t>重工成本</t>
  </si>
  <si>
    <t>重工損失</t>
  </si>
  <si>
    <t>代工最近售價</t>
  </si>
  <si>
    <t>代工最高售價</t>
  </si>
  <si>
    <t>品牌非會員價</t>
  </si>
  <si>
    <t>品牌會員價</t>
  </si>
  <si>
    <t>品牌2015Q1均價</t>
  </si>
  <si>
    <t>成本單價</t>
  </si>
  <si>
    <t>成本加2014年毛利率48.05%</t>
  </si>
  <si>
    <t>所在位置</t>
  </si>
  <si>
    <t>倉別</t>
  </si>
  <si>
    <t>儲位/備註</t>
  </si>
  <si>
    <t>代工</t>
  </si>
  <si>
    <t>有公證</t>
  </si>
  <si>
    <t>5000401103</t>
  </si>
  <si>
    <t>白牌_58_01</t>
  </si>
  <si>
    <t>PCS</t>
  </si>
  <si>
    <t>B6F</t>
  </si>
  <si>
    <t>PP杯成品倉</t>
  </si>
  <si>
    <t>A07-2</t>
  </si>
  <si>
    <t>5000401202</t>
  </si>
  <si>
    <t>白牌_58_03</t>
  </si>
  <si>
    <t>A03-2</t>
  </si>
  <si>
    <t>5000401203</t>
  </si>
  <si>
    <t>A02-2</t>
  </si>
  <si>
    <t>5000401204</t>
  </si>
  <si>
    <t>A00005_白牌_58_03</t>
  </si>
  <si>
    <t>A04-2</t>
  </si>
  <si>
    <t>5000401205</t>
  </si>
  <si>
    <t>A00007_白牌_B58_03</t>
  </si>
  <si>
    <t>5000401207</t>
  </si>
  <si>
    <t>A00007_白牌_藍底_B58_3</t>
  </si>
  <si>
    <t>5000401208</t>
  </si>
  <si>
    <t>白牌_D58_5</t>
  </si>
  <si>
    <t>5000401302</t>
  </si>
  <si>
    <t>白牌_58_05</t>
  </si>
  <si>
    <t>A05-2</t>
  </si>
  <si>
    <t>5000401304</t>
  </si>
  <si>
    <t>A00002_白牌_D58_05</t>
  </si>
  <si>
    <t>5000401309</t>
  </si>
  <si>
    <t>白牌_ReLi_D58_5</t>
  </si>
  <si>
    <t>5000401313</t>
  </si>
  <si>
    <t>白牌_MPC_D58_5</t>
  </si>
  <si>
    <t>5000401314</t>
  </si>
  <si>
    <t>A00007_白牌_藍底_D58_5</t>
  </si>
  <si>
    <t>B07-2</t>
  </si>
  <si>
    <t>5000501201</t>
  </si>
  <si>
    <t>白牌_38_03</t>
  </si>
  <si>
    <t>A06-2</t>
  </si>
  <si>
    <t>5000501202</t>
  </si>
  <si>
    <t>B06-2</t>
  </si>
  <si>
    <t>5000501203</t>
  </si>
  <si>
    <t>A00007_白牌_M38_03</t>
  </si>
  <si>
    <t>B13-2</t>
  </si>
  <si>
    <t>5000501204</t>
  </si>
  <si>
    <t>白牌_38_3</t>
  </si>
  <si>
    <t>A01-2</t>
  </si>
  <si>
    <t>5000501205</t>
  </si>
  <si>
    <t>A00007_白牌_藍底_M38_3</t>
  </si>
  <si>
    <t>5001601301</t>
  </si>
  <si>
    <t>58001-B10000_白牌_泛星_黑_58_05</t>
  </si>
  <si>
    <t>A08-2</t>
  </si>
  <si>
    <t>5002001301</t>
  </si>
  <si>
    <t>58003-B1Y200_白牌_湮花層棕_58_05</t>
  </si>
  <si>
    <t>5002601101</t>
  </si>
  <si>
    <t>58006-B1L2B1_白牌_小山澄藍_58_01</t>
  </si>
  <si>
    <t>5002701101</t>
  </si>
  <si>
    <t>58006-B1G2B1_白牌_小山澄綠_58_01</t>
  </si>
  <si>
    <t>B02-2</t>
  </si>
  <si>
    <t>5004701301</t>
  </si>
  <si>
    <t>白牌_多焦鏡片_58_5</t>
  </si>
  <si>
    <t>A12-2</t>
  </si>
  <si>
    <t>5004901301</t>
  </si>
  <si>
    <t>白牌_D48_5</t>
  </si>
  <si>
    <t>A10-2</t>
  </si>
  <si>
    <t>5012201301</t>
  </si>
  <si>
    <t>5012301301</t>
  </si>
  <si>
    <t>B05-2</t>
  </si>
  <si>
    <t>PJ0383O15</t>
  </si>
  <si>
    <t>PJ0384418</t>
  </si>
  <si>
    <t>PC0264415</t>
  </si>
  <si>
    <t>品牌</t>
  </si>
  <si>
    <t>A00000_PEGAVISION_AQUAMAX_D58_30</t>
  </si>
  <si>
    <t>BOX--&gt;PCS</t>
  </si>
  <si>
    <t>A000_PEGAVISION_AQUAMAX RELI-M_D58_30</t>
  </si>
  <si>
    <t>A00000_58001-B10000_PEGAVISION_AQUAMAXCOLOR_泛星深灰_D58_20</t>
  </si>
  <si>
    <t>A00000_58001-R10000_PEGAVISION_AQUAMAXCOLOR_泛星深棕_D58_20</t>
  </si>
  <si>
    <t>A00000_58003-B1A200_PEGAVISION_AQUAMAXCOLOR_湮花層黑_D58_20</t>
  </si>
  <si>
    <t>A00000_58003-B1Y200_PEGAVISION_AQUAMAXCOLOR_湮花層棕_D58_20</t>
  </si>
  <si>
    <t>A00000_58004-B1L2B1_PEGAVISION_AQUAMAXCOLOR_山澄澄藍_B58_02</t>
  </si>
  <si>
    <t>A00000_58004-B1G2B1_PEGAVISION_AQUAMAXCOLOR_山澄澄綠_B58_02</t>
  </si>
  <si>
    <t>A00000_58004-B1A2B1_PEGAVISION_AQUAMAXCOLOR_山澄澄灰_B58_02</t>
  </si>
  <si>
    <t>A00000_58004-B1Y2B1_PEGAVISION_AQUAMAXCOLOR_山澄澄棕_B58_02</t>
  </si>
  <si>
    <t>A000_PEGAVISION_AQUMAX_COLOR_迷霧黑_B58_02</t>
  </si>
  <si>
    <t>A000_PEGAVISION_AQUAMAX_COLOR_晶鑽綠_D58_20</t>
  </si>
  <si>
    <t>A000_PEGAVISION_AQUAMAX_COLOR_晶鑽棕_D58_20</t>
  </si>
  <si>
    <t>A000_PEGAVISION_AQUAMAX COLOR_迷霧棕_B58_02</t>
  </si>
  <si>
    <t>5000401401</t>
  </si>
  <si>
    <t>A00000_PEGAVISION_AQUAMAX_D58_05</t>
  </si>
  <si>
    <t>參考品牌2015Q1均價</t>
  </si>
  <si>
    <t>5000401402</t>
  </si>
  <si>
    <t>A000_PEGAVISION_AQUAMAX RELI-M_D58_5</t>
  </si>
  <si>
    <t>5001601401</t>
  </si>
  <si>
    <t>A00000_58001-B10000_PEGAVISION_AQUAMAXCOLOR_泛星深灰_D58_05</t>
  </si>
  <si>
    <t>5001701401</t>
  </si>
  <si>
    <t>A00000_58001-R10000_PEGAVISION_AQUAMAXCOLOR_泛星深棕_D58_05</t>
  </si>
  <si>
    <t>5001901401</t>
  </si>
  <si>
    <t>A00000_58003-B1A200_PEGAVISION_AQUAMAXCOLOR_湮花層黑_D58_05</t>
  </si>
  <si>
    <t>5002001401</t>
  </si>
  <si>
    <t>A00000_58003-B1Y200_PEGAVISION_AQUAMAXCOLOR_湮花層棕_D58_05</t>
  </si>
  <si>
    <t>5011301101</t>
  </si>
  <si>
    <t>A000_PEGAVISION_AQUMAX_COLOR_迷霧黑_B58_01</t>
  </si>
  <si>
    <t>未公證</t>
  </si>
  <si>
    <t>A000_PEGAVISION_PEGA AIR_D48_30</t>
  </si>
  <si>
    <t>A000_58004-B1V1B1_PEGAVISION_AQUAMAX COLOR_山澄澄紫_B58_02</t>
  </si>
  <si>
    <t>A000_PEGAVISION_AQUMAX_COLOR_日系花舞_D38_10</t>
  </si>
  <si>
    <t>A000_PEGAVISION_PEGA COLOR_豹紋棕_D58_20</t>
  </si>
  <si>
    <t>A000_PEGAVISION_PEGA COLOR_莓果限定版_D58_05</t>
  </si>
  <si>
    <t>D</t>
  </si>
  <si>
    <t>G</t>
  </si>
  <si>
    <t>H</t>
  </si>
  <si>
    <t>A</t>
    <phoneticPr fontId="12" type="noConversion"/>
  </si>
  <si>
    <t>PJ0383D21
PJ0383D22_rev.01
PJ0384103</t>
    <phoneticPr fontId="10" type="noConversion"/>
  </si>
  <si>
    <t>1020520003_R
PJ0383717_rev1</t>
    <phoneticPr fontId="10" type="noConversion"/>
  </si>
  <si>
    <r>
      <rPr>
        <sz val="10"/>
        <rFont val="細明體"/>
        <family val="3"/>
        <charset val="136"/>
      </rPr>
      <t>單純重工返還</t>
    </r>
    <phoneticPr fontId="10" type="noConversion"/>
  </si>
  <si>
    <t>I
晶碩</t>
    <phoneticPr fontId="12" type="noConversion"/>
  </si>
  <si>
    <r>
      <rPr>
        <sz val="10"/>
        <rFont val="細明體"/>
        <family val="3"/>
        <charset val="136"/>
      </rPr>
      <t>其中</t>
    </r>
    <r>
      <rPr>
        <sz val="10"/>
        <rFont val="Cambria"/>
        <family val="1"/>
      </rPr>
      <t>(b)</t>
    </r>
    <r>
      <rPr>
        <sz val="10"/>
        <rFont val="細明體"/>
        <family val="3"/>
        <charset val="136"/>
      </rPr>
      <t>退貨運費，慎重起見我想請</t>
    </r>
    <r>
      <rPr>
        <sz val="10"/>
        <rFont val="Cambria"/>
        <family val="1"/>
      </rPr>
      <t>Emily</t>
    </r>
    <r>
      <rPr>
        <sz val="10"/>
        <rFont val="細明體"/>
        <family val="3"/>
        <charset val="136"/>
      </rPr>
      <t>再次協助確認是否為</t>
    </r>
    <r>
      <rPr>
        <sz val="10"/>
        <rFont val="Cambria"/>
        <family val="1"/>
      </rPr>
      <t>NT$184,595</t>
    </r>
    <r>
      <rPr>
        <sz val="10"/>
        <rFont val="細明體"/>
        <family val="3"/>
        <charset val="136"/>
      </rPr>
      <t>。如果有需要修改，我再進行回覆</t>
    </r>
    <phoneticPr fontId="7" type="noConversion"/>
  </si>
  <si>
    <r>
      <rPr>
        <sz val="10"/>
        <rFont val="細明體"/>
        <family val="3"/>
        <charset val="136"/>
      </rPr>
      <t>無償提供客戶補償片共</t>
    </r>
    <r>
      <rPr>
        <sz val="10"/>
        <rFont val="Cambria"/>
        <family val="1"/>
      </rPr>
      <t xml:space="preserve"> 20</t>
    </r>
    <r>
      <rPr>
        <sz val="10"/>
        <rFont val="細明體"/>
        <family val="3"/>
        <charset val="136"/>
      </rPr>
      <t>萬枚。
另外，無償提供客戶補償片共</t>
    </r>
    <r>
      <rPr>
        <sz val="10"/>
        <rFont val="Cambria"/>
        <family val="1"/>
      </rPr>
      <t xml:space="preserve"> 20</t>
    </r>
    <r>
      <rPr>
        <sz val="10"/>
        <rFont val="細明體"/>
        <family val="3"/>
        <charset val="136"/>
      </rPr>
      <t>萬枚</t>
    </r>
    <r>
      <rPr>
        <sz val="10"/>
        <rFont val="Cambria"/>
        <family val="1"/>
      </rPr>
      <t xml:space="preserve"> </t>
    </r>
    <r>
      <rPr>
        <sz val="10"/>
        <rFont val="細明體"/>
        <family val="3"/>
        <charset val="136"/>
      </rPr>
      <t>約當金額為：</t>
    </r>
    <r>
      <rPr>
        <sz val="10"/>
        <rFont val="Cambria"/>
        <family val="1"/>
      </rPr>
      <t>200,000</t>
    </r>
    <r>
      <rPr>
        <sz val="10"/>
        <rFont val="細明體"/>
        <family val="3"/>
        <charset val="136"/>
      </rPr>
      <t>枚</t>
    </r>
    <r>
      <rPr>
        <sz val="10"/>
        <rFont val="Cambria"/>
        <family val="1"/>
      </rPr>
      <t>*US$ 0.37 =  US$ 74,000 (</t>
    </r>
    <r>
      <rPr>
        <sz val="10"/>
        <rFont val="細明體"/>
        <family val="3"/>
        <charset val="136"/>
      </rPr>
      <t>不含運費</t>
    </r>
    <r>
      <rPr>
        <sz val="10"/>
        <rFont val="Cambria"/>
        <family val="1"/>
      </rPr>
      <t xml:space="preserve">)
</t>
    </r>
    <r>
      <rPr>
        <sz val="10"/>
        <rFont val="細明體"/>
        <family val="3"/>
        <charset val="136"/>
      </rPr>
      <t>原上述金額預計轉換</t>
    </r>
    <r>
      <rPr>
        <sz val="10"/>
        <rFont val="Cambria"/>
        <family val="1"/>
      </rPr>
      <t>/</t>
    </r>
    <r>
      <rPr>
        <sz val="10"/>
        <rFont val="細明體"/>
        <family val="3"/>
        <charset val="136"/>
      </rPr>
      <t>換算成其他</t>
    </r>
    <r>
      <rPr>
        <sz val="10"/>
        <rFont val="Cambria"/>
        <family val="1"/>
      </rPr>
      <t>58%</t>
    </r>
    <r>
      <rPr>
        <sz val="10"/>
        <rFont val="細明體"/>
        <family val="3"/>
        <charset val="136"/>
      </rPr>
      <t>高含水率新產品數量出貨。</t>
    </r>
    <r>
      <rPr>
        <sz val="10"/>
        <rFont val="Cambria"/>
        <family val="1"/>
      </rPr>
      <t>(</t>
    </r>
    <r>
      <rPr>
        <sz val="10"/>
        <rFont val="細明體"/>
        <family val="3"/>
        <charset val="136"/>
      </rPr>
      <t>例：較高單價的</t>
    </r>
    <r>
      <rPr>
        <sz val="10"/>
        <rFont val="Cambria"/>
        <family val="1"/>
      </rPr>
      <t xml:space="preserve"> 58% AngelColor 18</t>
    </r>
    <r>
      <rPr>
        <sz val="10"/>
        <rFont val="細明體"/>
        <family val="3"/>
        <charset val="136"/>
      </rPr>
      <t>萬枚</t>
    </r>
    <r>
      <rPr>
        <sz val="10"/>
        <rFont val="Cambria"/>
        <family val="1"/>
      </rPr>
      <t xml:space="preserve">)
</t>
    </r>
    <r>
      <rPr>
        <sz val="10"/>
        <rFont val="細明體"/>
        <family val="3"/>
        <charset val="136"/>
      </rPr>
      <t>由於新產品將在</t>
    </r>
    <r>
      <rPr>
        <sz val="10"/>
        <rFont val="Cambria"/>
        <family val="1"/>
      </rPr>
      <t>2016</t>
    </r>
    <r>
      <rPr>
        <sz val="10"/>
        <rFont val="細明體"/>
        <family val="3"/>
        <charset val="136"/>
      </rPr>
      <t>年底開案，預計屆時商討新產品單價之後，再決定新的</t>
    </r>
    <r>
      <rPr>
        <sz val="10"/>
        <rFont val="Cambria"/>
        <family val="1"/>
      </rPr>
      <t xml:space="preserve">free sample </t>
    </r>
    <r>
      <rPr>
        <sz val="10"/>
        <rFont val="細明體"/>
        <family val="3"/>
        <charset val="136"/>
      </rPr>
      <t>數量。</t>
    </r>
    <phoneticPr fontId="7" type="noConversion"/>
  </si>
  <si>
    <t>1. 補償片原因：造成客戶不便之補償
2. 退貨運費：
(2-1)日本國內店舖回收費用，客戶無向晶碩求償。談定含在20萬枚補償片內。
(2-2)由日本退回台灣之國際運費及國內運費由晶碩負擔。
(2-3) 未來補償片出貨到日本的國際運費將由晶碩負擔。</t>
    <phoneticPr fontId="7" type="noConversion"/>
  </si>
  <si>
    <t>PZ0564505
PZ0564612</t>
    <phoneticPr fontId="3" type="noConversion"/>
  </si>
  <si>
    <r>
      <rPr>
        <sz val="10"/>
        <rFont val="細明體"/>
        <family val="3"/>
        <charset val="136"/>
      </rPr>
      <t>換新貨</t>
    </r>
    <r>
      <rPr>
        <sz val="10"/>
        <rFont val="Cambria"/>
        <family val="1"/>
      </rPr>
      <t>(</t>
    </r>
    <r>
      <rPr>
        <sz val="10"/>
        <rFont val="細明體"/>
        <family val="3"/>
        <charset val="136"/>
      </rPr>
      <t>含紙盒</t>
    </r>
    <r>
      <rPr>
        <sz val="10"/>
        <rFont val="Cambria"/>
        <family val="1"/>
      </rPr>
      <t>)</t>
    </r>
    <phoneticPr fontId="3" type="noConversion"/>
  </si>
  <si>
    <r>
      <rPr>
        <sz val="8"/>
        <rFont val="細明體"/>
        <family val="3"/>
        <charset val="136"/>
      </rPr>
      <t>換貨用訂單號</t>
    </r>
    <r>
      <rPr>
        <sz val="8"/>
        <rFont val="Cambria"/>
        <family val="1"/>
      </rPr>
      <t xml:space="preserve"> 
PC0264910
PC0654O07_rev.01</t>
    </r>
    <phoneticPr fontId="3" type="noConversion"/>
  </si>
  <si>
    <t>RMB$1.65</t>
    <phoneticPr fontId="3" type="noConversion"/>
  </si>
  <si>
    <r>
      <rPr>
        <sz val="10"/>
        <color theme="9" tint="-0.249977111117893"/>
        <rFont val="細明體"/>
        <family val="3"/>
        <charset val="136"/>
      </rPr>
      <t>1.換貨商品出口相關費用</t>
    </r>
    <r>
      <rPr>
        <sz val="10"/>
        <color theme="9" tint="-0.249977111117893"/>
        <rFont val="Cambria"/>
        <family val="1"/>
      </rPr>
      <t>1715818</t>
    </r>
    <r>
      <rPr>
        <sz val="10"/>
        <color theme="9" tint="-0.249977111117893"/>
        <rFont val="細明體"/>
        <family val="3"/>
        <charset val="136"/>
      </rPr>
      <t>元</t>
    </r>
    <r>
      <rPr>
        <sz val="10"/>
        <color theme="9" tint="-0.249977111117893"/>
        <rFont val="Cambria"/>
        <family val="1"/>
      </rPr>
      <t xml:space="preserve">= </t>
    </r>
    <r>
      <rPr>
        <sz val="10"/>
        <color theme="9" tint="-0.249977111117893"/>
        <rFont val="細明體"/>
        <family val="3"/>
        <charset val="136"/>
      </rPr>
      <t>原表格內之運費</t>
    </r>
    <r>
      <rPr>
        <sz val="10"/>
        <color theme="9" tint="-0.249977111117893"/>
        <rFont val="Cambria"/>
        <family val="1"/>
      </rPr>
      <t>1706830</t>
    </r>
    <r>
      <rPr>
        <sz val="10"/>
        <color theme="9" tint="-0.249977111117893"/>
        <rFont val="細明體"/>
        <family val="3"/>
        <charset val="136"/>
      </rPr>
      <t>元</t>
    </r>
    <r>
      <rPr>
        <sz val="10"/>
        <color theme="9" tint="-0.249977111117893"/>
        <rFont val="Cambria"/>
        <family val="1"/>
      </rPr>
      <t>+O42</t>
    </r>
    <r>
      <rPr>
        <sz val="10"/>
        <color theme="9" tint="-0.249977111117893"/>
        <rFont val="細明體"/>
        <family val="3"/>
        <charset val="136"/>
      </rPr>
      <t>欄位中</t>
    </r>
    <r>
      <rPr>
        <sz val="10"/>
        <color theme="9" tint="-0.249977111117893"/>
        <rFont val="Cambria"/>
        <family val="1"/>
      </rPr>
      <t>FOB</t>
    </r>
    <r>
      <rPr>
        <sz val="10"/>
        <color theme="9" tint="-0.249977111117893"/>
        <rFont val="細明體"/>
        <family val="3"/>
        <charset val="136"/>
      </rPr>
      <t>費用</t>
    </r>
    <r>
      <rPr>
        <sz val="10"/>
        <color theme="9" tint="-0.249977111117893"/>
        <rFont val="Cambria"/>
        <family val="1"/>
      </rPr>
      <t>4276+O43</t>
    </r>
    <r>
      <rPr>
        <sz val="10"/>
        <color theme="9" tint="-0.249977111117893"/>
        <rFont val="細明體"/>
        <family val="3"/>
        <charset val="136"/>
      </rPr>
      <t>欄位中</t>
    </r>
    <r>
      <rPr>
        <sz val="10"/>
        <color theme="9" tint="-0.249977111117893"/>
        <rFont val="Cambria"/>
        <family val="1"/>
      </rPr>
      <t>FOB</t>
    </r>
    <r>
      <rPr>
        <sz val="10"/>
        <color theme="9" tint="-0.249977111117893"/>
        <rFont val="細明體"/>
        <family val="3"/>
        <charset val="136"/>
      </rPr>
      <t>費用</t>
    </r>
    <r>
      <rPr>
        <sz val="10"/>
        <color theme="9" tint="-0.249977111117893"/>
        <rFont val="Cambria"/>
        <family val="1"/>
      </rPr>
      <t xml:space="preserve">4712, </t>
    </r>
    <r>
      <rPr>
        <sz val="10"/>
        <color theme="9" tint="-0.249977111117893"/>
        <rFont val="細明體"/>
        <family val="3"/>
        <charset val="136"/>
      </rPr>
      <t>即得出</t>
    </r>
    <r>
      <rPr>
        <sz val="10"/>
        <color theme="9" tint="-0.249977111117893"/>
        <rFont val="Cambria"/>
        <family val="1"/>
      </rPr>
      <t xml:space="preserve">1715818
</t>
    </r>
    <r>
      <rPr>
        <b/>
        <sz val="10"/>
        <color rgb="FFFF0000"/>
        <rFont val="Cambria"/>
        <family val="1"/>
      </rPr>
      <t xml:space="preserve"> 2.</t>
    </r>
    <r>
      <rPr>
        <b/>
        <sz val="10"/>
        <color rgb="FFFF0000"/>
        <rFont val="細明體"/>
        <family val="3"/>
        <charset val="136"/>
      </rPr>
      <t>數字修正</t>
    </r>
    <r>
      <rPr>
        <b/>
        <sz val="10"/>
        <color rgb="FFFF0000"/>
        <rFont val="Cambria"/>
        <family val="1"/>
      </rPr>
      <t xml:space="preserve">  :  O43</t>
    </r>
    <r>
      <rPr>
        <b/>
        <sz val="10"/>
        <color rgb="FFFF0000"/>
        <rFont val="細明體"/>
        <family val="3"/>
        <charset val="136"/>
      </rPr>
      <t>的</t>
    </r>
    <r>
      <rPr>
        <b/>
        <sz val="10"/>
        <color rgb="FFFF0000"/>
        <rFont val="Cambria"/>
        <family val="1"/>
      </rPr>
      <t xml:space="preserve">$4712 </t>
    </r>
    <r>
      <rPr>
        <b/>
        <sz val="10"/>
        <color rgb="FFFF0000"/>
        <rFont val="細明體"/>
        <family val="3"/>
        <charset val="136"/>
      </rPr>
      <t>為未稅價</t>
    </r>
    <r>
      <rPr>
        <b/>
        <sz val="10"/>
        <color rgb="FFFF0000"/>
        <rFont val="Cambria"/>
        <family val="1"/>
      </rPr>
      <t>,</t>
    </r>
    <r>
      <rPr>
        <b/>
        <sz val="10"/>
        <color rgb="FFFF0000"/>
        <rFont val="細明體"/>
        <family val="3"/>
        <charset val="136"/>
      </rPr>
      <t>含稅後應為</t>
    </r>
    <r>
      <rPr>
        <b/>
        <sz val="10"/>
        <color rgb="FFFF0000"/>
        <rFont val="Cambria"/>
        <family val="1"/>
      </rPr>
      <t>$4948</t>
    </r>
    <phoneticPr fontId="3" type="noConversion"/>
  </si>
  <si>
    <t>N/A</t>
    <phoneticPr fontId="3" type="noConversion"/>
  </si>
  <si>
    <t>RMB$1.50</t>
    <phoneticPr fontId="3" type="noConversion"/>
  </si>
  <si>
    <r>
      <rPr>
        <sz val="10"/>
        <color theme="9" tint="-0.249977111117893"/>
        <rFont val="細明體"/>
        <family val="3"/>
        <charset val="136"/>
      </rPr>
      <t>因補做新貨</t>
    </r>
    <r>
      <rPr>
        <sz val="10"/>
        <color theme="9" tint="-0.249977111117893"/>
        <rFont val="Cambria"/>
        <family val="1"/>
      </rPr>
      <t>100</t>
    </r>
    <r>
      <rPr>
        <sz val="10"/>
        <color theme="9" tint="-0.249977111117893"/>
        <rFont val="細明體"/>
        <family val="3"/>
        <charset val="136"/>
      </rPr>
      <t>萬片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超過客戶實際退回之</t>
    </r>
    <r>
      <rPr>
        <sz val="10"/>
        <color theme="9" tint="-0.249977111117893"/>
        <rFont val="Cambria"/>
        <family val="1"/>
      </rPr>
      <t>968377</t>
    </r>
    <r>
      <rPr>
        <sz val="10"/>
        <color theme="9" tint="-0.249977111117893"/>
        <rFont val="細明體"/>
        <family val="3"/>
        <charset val="136"/>
      </rPr>
      <t>片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等於有多補做了</t>
    </r>
    <r>
      <rPr>
        <sz val="10"/>
        <color theme="9" tint="-0.249977111117893"/>
        <rFont val="Cambria"/>
        <family val="1"/>
      </rPr>
      <t>31623</t>
    </r>
    <r>
      <rPr>
        <sz val="10"/>
        <color theme="9" tint="-0.249977111117893"/>
        <rFont val="細明體"/>
        <family val="3"/>
        <charset val="136"/>
      </rPr>
      <t>片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所以客戶求償之金額</t>
    </r>
    <r>
      <rPr>
        <sz val="10"/>
        <color theme="9" tint="-0.249977111117893"/>
        <rFont val="Cambria"/>
        <family val="1"/>
      </rPr>
      <t xml:space="preserve">RMB485909.33., </t>
    </r>
    <r>
      <rPr>
        <sz val="10"/>
        <color theme="9" tint="-0.249977111117893"/>
        <rFont val="細明體"/>
        <family val="3"/>
        <charset val="136"/>
      </rPr>
      <t>晶碩先扣除已多補的片數金額後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僅需補償價值僅為</t>
    </r>
    <r>
      <rPr>
        <sz val="10"/>
        <color theme="9" tint="-0.249977111117893"/>
        <rFont val="Cambria"/>
        <family val="1"/>
      </rPr>
      <t>RMB414005</t>
    </r>
    <r>
      <rPr>
        <sz val="10"/>
        <color theme="9" tint="-0.249977111117893"/>
        <rFont val="細明體"/>
        <family val="3"/>
        <charset val="136"/>
      </rPr>
      <t>(以等值的鏡片</t>
    </r>
    <r>
      <rPr>
        <sz val="10"/>
        <color theme="9" tint="-0.249977111117893"/>
        <rFont val="Cambria"/>
        <family val="1"/>
      </rPr>
      <t>262885</t>
    </r>
    <r>
      <rPr>
        <sz val="10"/>
        <color theme="9" tint="-0.249977111117893"/>
        <rFont val="細明體"/>
        <family val="3"/>
        <charset val="136"/>
      </rPr>
      <t>片作為補償)</t>
    </r>
    <r>
      <rPr>
        <sz val="10"/>
        <color theme="9" tint="-0.249977111117893"/>
        <rFont val="Cambria"/>
        <family val="1"/>
      </rPr>
      <t>.</t>
    </r>
    <phoneticPr fontId="3" type="noConversion"/>
  </si>
  <si>
    <r>
      <rPr>
        <sz val="10"/>
        <rFont val="細明體"/>
        <family val="3"/>
        <charset val="136"/>
      </rPr>
      <t>單純退貨損失計算
退回來貨品暫放庫房</t>
    </r>
    <r>
      <rPr>
        <sz val="10"/>
        <rFont val="Cambria"/>
        <family val="1"/>
      </rPr>
      <t xml:space="preserve">, </t>
    </r>
    <r>
      <rPr>
        <sz val="10"/>
        <rFont val="細明體"/>
        <family val="3"/>
        <charset val="136"/>
      </rPr>
      <t>將來可重工作為</t>
    </r>
    <r>
      <rPr>
        <sz val="10"/>
        <rFont val="Cambria"/>
        <family val="1"/>
      </rPr>
      <t>ReLi</t>
    </r>
    <r>
      <rPr>
        <sz val="10"/>
        <rFont val="細明體"/>
        <family val="3"/>
        <charset val="136"/>
      </rPr>
      <t>產品出貨</t>
    </r>
    <r>
      <rPr>
        <sz val="10"/>
        <rFont val="Cambria"/>
        <family val="1"/>
      </rPr>
      <t xml:space="preserve">. </t>
    </r>
    <r>
      <rPr>
        <sz val="10"/>
        <rFont val="細明體"/>
        <family val="3"/>
        <charset val="136"/>
      </rPr>
      <t>故算入重工費用</t>
    </r>
    <r>
      <rPr>
        <sz val="10"/>
        <rFont val="Cambria"/>
        <family val="1"/>
      </rPr>
      <t>. (</t>
    </r>
    <r>
      <rPr>
        <sz val="10"/>
        <rFont val="細明體"/>
        <family val="3"/>
        <charset val="136"/>
      </rPr>
      <t>將來出貨成本為零</t>
    </r>
    <r>
      <rPr>
        <sz val="10"/>
        <rFont val="Cambria"/>
        <family val="1"/>
      </rPr>
      <t>?)</t>
    </r>
    <phoneticPr fontId="3" type="noConversion"/>
  </si>
  <si>
    <r>
      <t xml:space="preserve">1. </t>
    </r>
    <r>
      <rPr>
        <sz val="10"/>
        <color theme="9" tint="-0.249977111117893"/>
        <rFont val="細明體"/>
        <family val="3"/>
        <charset val="136"/>
      </rPr>
      <t>因發生案件時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客戶仍在市面回收過程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先以全數退回為目標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晶碩於客戶回收過程時先進行補做新貨以方便客戶銷售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初步以</t>
    </r>
    <r>
      <rPr>
        <sz val="10"/>
        <color theme="9" tint="-0.249977111117893"/>
        <rFont val="Cambria"/>
        <family val="1"/>
      </rPr>
      <t>100</t>
    </r>
    <r>
      <rPr>
        <sz val="10"/>
        <color theme="9" tint="-0.249977111117893"/>
        <rFont val="細明體"/>
        <family val="3"/>
        <charset val="136"/>
      </rPr>
      <t>萬片為補貨數量</t>
    </r>
    <r>
      <rPr>
        <sz val="10"/>
        <color theme="9" tint="-0.249977111117893"/>
        <rFont val="Cambria"/>
        <family val="1"/>
      </rPr>
      <t xml:space="preserve">.                     2. </t>
    </r>
    <r>
      <rPr>
        <sz val="10"/>
        <color theme="9" tint="-0.249977111117893"/>
        <rFont val="細明體"/>
        <family val="3"/>
        <charset val="136"/>
      </rPr>
      <t>因包裝品項不同回收期無法釐清須補做數量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雙方為方便作業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以片數為單位</t>
    </r>
    <r>
      <rPr>
        <sz val="10"/>
        <color theme="9" tint="-0.249977111117893"/>
        <rFont val="Cambria"/>
        <family val="1"/>
      </rPr>
      <t xml:space="preserve">, </t>
    </r>
    <r>
      <rPr>
        <sz val="10"/>
        <color theme="9" tint="-0.249977111117893"/>
        <rFont val="細明體"/>
        <family val="3"/>
        <charset val="136"/>
      </rPr>
      <t>以至於會有以包裝方式來看不相等的狀況</t>
    </r>
    <r>
      <rPr>
        <sz val="10"/>
        <color theme="9" tint="-0.249977111117893"/>
        <rFont val="Cambria"/>
        <family val="1"/>
      </rPr>
      <t xml:space="preserve"> </t>
    </r>
    <phoneticPr fontId="3" type="noConversion"/>
  </si>
  <si>
    <t>PC0264614</t>
    <phoneticPr fontId="3" type="noConversion"/>
  </si>
  <si>
    <r>
      <rPr>
        <sz val="10"/>
        <rFont val="細明體"/>
        <family val="3"/>
        <charset val="136"/>
      </rPr>
      <t>已生產卻未能轉成收益的營業損失</t>
    </r>
    <phoneticPr fontId="3" type="noConversion"/>
  </si>
  <si>
    <t>PC0264624</t>
    <phoneticPr fontId="3" type="noConversion"/>
  </si>
  <si>
    <t>PC0264624</t>
    <phoneticPr fontId="3" type="noConversion"/>
  </si>
  <si>
    <r>
      <rPr>
        <sz val="10"/>
        <rFont val="細明體"/>
        <family val="3"/>
        <charset val="136"/>
      </rPr>
      <t>新訂單多產出已貼大全鋁箔無法銷售</t>
    </r>
    <r>
      <rPr>
        <sz val="10"/>
        <rFont val="Cambria"/>
        <family val="1"/>
      </rPr>
      <t xml:space="preserve"> (</t>
    </r>
    <r>
      <rPr>
        <sz val="10"/>
        <rFont val="細明體"/>
        <family val="3"/>
        <charset val="136"/>
      </rPr>
      <t>用鏡片成本計算</t>
    </r>
    <r>
      <rPr>
        <sz val="10"/>
        <rFont val="Cambria"/>
        <family val="1"/>
      </rPr>
      <t>)</t>
    </r>
    <phoneticPr fontId="3" type="noConversion"/>
  </si>
  <si>
    <t>此3欄位於提出法院時會隱藏</t>
    <phoneticPr fontId="7" type="noConversion"/>
  </si>
  <si>
    <t>目前在隔離區，尚未重工。</t>
    <phoneticPr fontId="3" type="noConversion"/>
  </si>
  <si>
    <t xml:space="preserve">已生產完畢待出貨之期間, 接獲客戶反映鋁箔問題, 所以這些貨物不能出貨, 無法轉成收益之營業損失
</t>
    <phoneticPr fontId="3" type="noConversion"/>
  </si>
  <si>
    <t>此筆為連同原100萬片一併生產之多產庫存，但WK在知悉有庫存後又再下單購買剩餘庫存數量，故歸在下單未出貨之部分</t>
    <phoneticPr fontId="7" type="noConversion"/>
  </si>
  <si>
    <t>獨立訂單</t>
    <phoneticPr fontId="7" type="noConversion"/>
  </si>
  <si>
    <t>獨立訂單</t>
    <phoneticPr fontId="7" type="noConversion"/>
  </si>
  <si>
    <t>此部分目前有庫存資料、公證封存之現況證明等證據(封存約1%，其他置於隔離區)</t>
    <phoneticPr fontId="7" type="noConversion"/>
  </si>
  <si>
    <r>
      <t xml:space="preserve">Pegavision </t>
    </r>
    <r>
      <rPr>
        <sz val="10"/>
        <rFont val="細明體"/>
        <family val="3"/>
        <charset val="136"/>
      </rPr>
      <t>將以</t>
    </r>
    <r>
      <rPr>
        <sz val="10"/>
        <rFont val="Cambria"/>
        <family val="1"/>
      </rPr>
      <t>9</t>
    </r>
    <r>
      <rPr>
        <sz val="10"/>
        <rFont val="細明體"/>
        <family val="3"/>
        <charset val="136"/>
      </rPr>
      <t>次分批出貨，補償已回收之風險批</t>
    </r>
    <r>
      <rPr>
        <sz val="10"/>
        <rFont val="Cambria"/>
        <family val="1"/>
      </rPr>
      <t xml:space="preserve"> 2,251,160</t>
    </r>
    <r>
      <rPr>
        <sz val="10"/>
        <rFont val="細明體"/>
        <family val="3"/>
        <charset val="136"/>
      </rPr>
      <t>枚。屆至</t>
    </r>
    <r>
      <rPr>
        <sz val="10"/>
        <rFont val="Cambria"/>
        <family val="1"/>
      </rPr>
      <t>2015/12/8</t>
    </r>
    <r>
      <rPr>
        <sz val="10"/>
        <rFont val="細明體"/>
        <family val="3"/>
        <charset val="136"/>
      </rPr>
      <t>，已出貨</t>
    </r>
    <r>
      <rPr>
        <sz val="10"/>
        <rFont val="Cambria"/>
        <family val="1"/>
      </rPr>
      <t>6</t>
    </r>
    <r>
      <rPr>
        <sz val="10"/>
        <rFont val="細明體"/>
        <family val="3"/>
        <charset val="136"/>
      </rPr>
      <t>次。
我司需要補貨給</t>
    </r>
    <r>
      <rPr>
        <sz val="10"/>
        <rFont val="Cambria"/>
        <family val="1"/>
      </rPr>
      <t>TG</t>
    </r>
    <r>
      <rPr>
        <sz val="10"/>
        <rFont val="細明體"/>
        <family val="3"/>
        <charset val="136"/>
      </rPr>
      <t>的產品需符合「總退貨數量」，但「不限彩片款式、包裝」。因此無法從上述</t>
    </r>
    <r>
      <rPr>
        <sz val="10"/>
        <rFont val="Cambria"/>
        <family val="1"/>
      </rPr>
      <t>10</t>
    </r>
    <r>
      <rPr>
        <sz val="10"/>
        <rFont val="細明體"/>
        <family val="3"/>
        <charset val="136"/>
      </rPr>
      <t>列來</t>
    </r>
    <r>
      <rPr>
        <sz val="10"/>
        <rFont val="Cambria"/>
        <family val="1"/>
      </rPr>
      <t>mapping</t>
    </r>
    <r>
      <rPr>
        <sz val="10"/>
        <rFont val="細明體"/>
        <family val="3"/>
        <charset val="136"/>
      </rPr>
      <t>提列退貨數量</t>
    </r>
    <phoneticPr fontId="12" type="noConversion"/>
  </si>
  <si>
    <t>OK</t>
    <phoneticPr fontId="12" type="noConversion"/>
  </si>
  <si>
    <t>OK</t>
    <phoneticPr fontId="7" type="noConversion"/>
  </si>
  <si>
    <t>請見附檔收據!</t>
    <phoneticPr fontId="3" type="noConversion"/>
  </si>
  <si>
    <t>原本填寫的是未稅價24000，修改為含稅價25200</t>
    <phoneticPr fontId="12" type="noConversion"/>
  </si>
  <si>
    <t>原本填寫的是未稅價，修改為含稅價。</t>
    <phoneticPr fontId="12" type="noConversion"/>
  </si>
  <si>
    <t>貼牌部分是因應生產計劃的庫存。</t>
    <phoneticPr fontId="12" type="noConversion"/>
  </si>
  <si>
    <t>現況公證的數量，因為一 15點完數量為2,098,005所以和原本登記數量相差60pcs，猜測是送測樣本導致有少；請問要修改嗎?</t>
    <phoneticPr fontId="12" type="noConversion"/>
  </si>
  <si>
    <t>財會當時在計算時少算品名有"晶碩"部分，數量修正。</t>
    <phoneticPr fontId="12" type="noConversion"/>
  </si>
  <si>
    <t>(A3)出貨費用</t>
    <phoneticPr fontId="12" type="noConversion"/>
  </si>
  <si>
    <t>OK</t>
    <phoneticPr fontId="12" type="noConversion"/>
  </si>
  <si>
    <t>部分出口單有註明「退回修理再出口」；此運費包含補做新貨與補償片</t>
    <phoneticPr fontId="12" type="noConversion"/>
  </si>
  <si>
    <r>
      <t xml:space="preserve">1. </t>
    </r>
    <r>
      <rPr>
        <sz val="10"/>
        <rFont val="細明體"/>
        <family val="3"/>
        <charset val="136"/>
      </rPr>
      <t>運費為</t>
    </r>
    <r>
      <rPr>
        <sz val="10"/>
        <rFont val="Cambria"/>
        <family val="1"/>
      </rPr>
      <t>10</t>
    </r>
    <r>
      <rPr>
        <sz val="10"/>
        <rFont val="細明體"/>
        <family val="3"/>
        <charset val="136"/>
      </rPr>
      <t>片裝和</t>
    </r>
    <r>
      <rPr>
        <sz val="10"/>
        <rFont val="Cambria"/>
        <family val="1"/>
      </rPr>
      <t>30</t>
    </r>
    <r>
      <rPr>
        <sz val="10"/>
        <rFont val="細明體"/>
        <family val="3"/>
        <charset val="136"/>
      </rPr>
      <t xml:space="preserve">片裝混合出貨，無法區辨，因此合併計算全部批次之運費如A3。
</t>
    </r>
    <r>
      <rPr>
        <sz val="10"/>
        <rFont val="Cambria"/>
        <family val="1"/>
      </rPr>
      <t>2. 0.36</t>
    </r>
    <r>
      <rPr>
        <sz val="10"/>
        <rFont val="細明體"/>
        <family val="3"/>
        <charset val="136"/>
      </rPr>
      <t>、</t>
    </r>
    <r>
      <rPr>
        <sz val="10"/>
        <rFont val="Cambria"/>
        <family val="1"/>
      </rPr>
      <t>0.37</t>
    </r>
    <r>
      <rPr>
        <sz val="10"/>
        <rFont val="細明體"/>
        <family val="3"/>
        <charset val="136"/>
      </rPr>
      <t>單價之差異係因為不同片數之包材價格不同，配合確認函一併將</t>
    </r>
    <r>
      <rPr>
        <sz val="10"/>
        <rFont val="Cambria"/>
        <family val="1"/>
      </rPr>
      <t>30</t>
    </r>
    <r>
      <rPr>
        <sz val="10"/>
        <rFont val="細明體"/>
        <family val="3"/>
        <charset val="136"/>
      </rPr>
      <t>片裝改為均以</t>
    </r>
    <r>
      <rPr>
        <sz val="10"/>
        <rFont val="Cambria"/>
        <family val="1"/>
      </rPr>
      <t>0.37</t>
    </r>
    <r>
      <rPr>
        <sz val="10"/>
        <rFont val="細明體"/>
        <family val="3"/>
        <charset val="136"/>
      </rPr>
      <t>計算</t>
    </r>
    <phoneticPr fontId="12" type="noConversion"/>
  </si>
  <si>
    <t>(A5)補償片</t>
    <phoneticPr fontId="3" type="noConversion"/>
  </si>
  <si>
    <t>出貨運費由原221,278縮減為180,801元</t>
    <phoneticPr fontId="12" type="noConversion"/>
  </si>
  <si>
    <t>進口報單載明要修理後再出口→重工。</t>
    <phoneticPr fontId="12" type="noConversion"/>
  </si>
  <si>
    <t>OK</t>
    <phoneticPr fontId="3" type="noConversion"/>
  </si>
  <si>
    <t>(G2)出貨運費</t>
    <phoneticPr fontId="3" type="noConversion"/>
  </si>
  <si>
    <t>OK</t>
    <phoneticPr fontId="3" type="noConversion"/>
  </si>
  <si>
    <t>(H3)商品額外包裝費用</t>
    <phoneticPr fontId="3" type="noConversion"/>
  </si>
  <si>
    <t>此出貨關稅為100萬瑕疵片之關稅，依約原由WK支付(單據由WK所有)，但WK表示此費用要我方賠償，以彌補其他零碎未請求之損害。故此費用為單純(概括)之補償，而未針對特定帳面上之WK損害。
(c)、(d)為wk要求補償，原由wk出而改為我方支付，二者金額總計為485909.33，折合鏡片為294508片，此由wk退貨差額31623片+補償片出貨262885片支付(原附表1之補償片合計294508僅係將二者加總簡易表示，非實際出貨片數)。</t>
    <phoneticPr fontId="7" type="noConversion"/>
  </si>
  <si>
    <r>
      <rPr>
        <sz val="10"/>
        <rFont val="細明體"/>
        <family val="3"/>
        <charset val="136"/>
      </rPr>
      <t>補做新貨與補償片之運費合計為</t>
    </r>
    <r>
      <rPr>
        <sz val="10"/>
        <rFont val="Cambria"/>
        <family val="1"/>
      </rPr>
      <t>1716054</t>
    </r>
    <r>
      <rPr>
        <sz val="10"/>
        <rFont val="細明體"/>
        <family val="3"/>
        <charset val="136"/>
      </rPr>
      <t>元，此即原證</t>
    </r>
    <r>
      <rPr>
        <sz val="10"/>
        <rFont val="Cambria"/>
        <family val="1"/>
      </rPr>
      <t>20</t>
    </r>
    <r>
      <rPr>
        <sz val="10"/>
        <rFont val="細明體"/>
        <family val="3"/>
        <charset val="136"/>
      </rPr>
      <t>確認函中</t>
    </r>
    <r>
      <rPr>
        <sz val="10"/>
        <rFont val="Cambria"/>
        <family val="1"/>
      </rPr>
      <t>other claims-(3)</t>
    </r>
    <r>
      <rPr>
        <sz val="10"/>
        <rFont val="細明體"/>
        <family val="3"/>
        <charset val="136"/>
      </rPr>
      <t>所列之</t>
    </r>
    <r>
      <rPr>
        <sz val="10"/>
        <rFont val="Cambria"/>
        <family val="1"/>
      </rPr>
      <t>1715818</t>
    </r>
    <r>
      <rPr>
        <sz val="10"/>
        <rFont val="細明體"/>
        <family val="3"/>
        <charset val="136"/>
      </rPr>
      <t>元，二者差額</t>
    </r>
    <r>
      <rPr>
        <sz val="10"/>
        <rFont val="Cambria"/>
        <family val="1"/>
      </rPr>
      <t>236</t>
    </r>
    <r>
      <rPr>
        <sz val="10"/>
        <rFont val="細明體"/>
        <family val="3"/>
        <charset val="136"/>
      </rPr>
      <t>元詳</t>
    </r>
    <r>
      <rPr>
        <sz val="10"/>
        <rFont val="Cambria"/>
        <family val="1"/>
      </rPr>
      <t>(e)</t>
    </r>
    <r>
      <rPr>
        <sz val="10"/>
        <rFont val="細明體"/>
        <family val="3"/>
        <charset val="136"/>
      </rPr>
      <t>之說明。</t>
    </r>
    <phoneticPr fontId="3" type="noConversion"/>
  </si>
  <si>
    <t>2.其中一筆運費稅前4712元，含稅應為4948元，相差236元，H客戶於出具確認函時誤將此筆以未稅價格計算而少列236元，請參OO號之運費收據。</t>
    <phoneticPr fontId="3" type="noConversion"/>
  </si>
  <si>
    <t>(H5)補償片出貨運費</t>
    <phoneticPr fontId="3" type="noConversion"/>
  </si>
  <si>
    <t>(H8)已下訂未出貨之
瑕疵鏡片</t>
    <phoneticPr fontId="3" type="noConversion"/>
  </si>
  <si>
    <t>(H9)已下訂未出貨之
瑕疵鏡片</t>
    <phoneticPr fontId="3" type="noConversion"/>
  </si>
  <si>
    <t>(G3)多產庫存瑕疵鏡片</t>
    <phoneticPr fontId="3" type="noConversion"/>
  </si>
  <si>
    <t>(H10)多產庫存瑕疵鏡片</t>
    <phoneticPr fontId="3" type="noConversion"/>
  </si>
  <si>
    <r>
      <rPr>
        <sz val="10"/>
        <rFont val="細明體"/>
        <family val="3"/>
        <charset val="136"/>
      </rPr>
      <t>應客戶要求，部分先以急件補做新貨</t>
    </r>
    <r>
      <rPr>
        <sz val="10"/>
        <rFont val="Cambria"/>
        <family val="1"/>
      </rPr>
      <t>(58740</t>
    </r>
    <r>
      <rPr>
        <sz val="10"/>
        <rFont val="細明體"/>
        <family val="3"/>
        <charset val="136"/>
      </rPr>
      <t>片</t>
    </r>
    <r>
      <rPr>
        <sz val="10"/>
        <rFont val="Cambria"/>
        <family val="1"/>
      </rPr>
      <t>)</t>
    </r>
    <r>
      <rPr>
        <sz val="10"/>
        <rFont val="細明體"/>
        <family val="3"/>
        <charset val="136"/>
      </rPr>
      <t>之方式處理，其餘待收到客戶退貨後再行重工</t>
    </r>
    <r>
      <rPr>
        <sz val="10"/>
        <rFont val="Cambria"/>
        <family val="1"/>
      </rPr>
      <t>(76290</t>
    </r>
    <r>
      <rPr>
        <sz val="10"/>
        <rFont val="細明體"/>
        <family val="3"/>
        <charset val="136"/>
      </rPr>
      <t>片</t>
    </r>
    <r>
      <rPr>
        <sz val="10"/>
        <rFont val="Cambria"/>
        <family val="1"/>
      </rPr>
      <t>)</t>
    </r>
    <phoneticPr fontId="3" type="noConversion"/>
  </si>
  <si>
    <r>
      <t xml:space="preserve">1. </t>
    </r>
    <r>
      <rPr>
        <sz val="10"/>
        <color rgb="FFFF0000"/>
        <rFont val="細明體"/>
        <family val="3"/>
        <charset val="136"/>
      </rPr>
      <t>因為當時客戶要求補貨但瑕疵品因無進口許可無法運回台灣，故只能先補做新貨賠償客戶。                                                                                                                          2. 訂單資料同PJ0383015。</t>
    </r>
    <phoneticPr fontId="3" type="noConversion"/>
  </si>
  <si>
    <t>OK</t>
    <phoneticPr fontId="3" type="noConversion"/>
  </si>
  <si>
    <t>(G1)新品更換</t>
    <phoneticPr fontId="3" type="noConversion"/>
  </si>
  <si>
    <t>(H1)新品更換</t>
    <phoneticPr fontId="3" type="noConversion"/>
  </si>
  <si>
    <r>
      <t>(H2)</t>
    </r>
    <r>
      <rPr>
        <sz val="10"/>
        <rFont val="細明體"/>
        <family val="3"/>
        <charset val="136"/>
      </rPr>
      <t>新品更換出貨運費</t>
    </r>
    <phoneticPr fontId="3" type="noConversion"/>
  </si>
  <si>
    <t>(D2)退貨運費</t>
    <phoneticPr fontId="12" type="noConversion"/>
  </si>
  <si>
    <t>(D3)出貨運費</t>
    <phoneticPr fontId="12" type="noConversion"/>
  </si>
  <si>
    <t>(D1)新品更換</t>
    <phoneticPr fontId="3" type="noConversion"/>
  </si>
  <si>
    <t>(I1)貼牌產品瑕疵庫存</t>
    <phoneticPr fontId="3" type="noConversion"/>
  </si>
  <si>
    <t>(I2)自有品牌產品瑕疵品</t>
    <phoneticPr fontId="3" type="noConversion"/>
  </si>
  <si>
    <t>此筆庫存與「複本 鋁氧隔離資料」檔案之相應編號為何？</t>
    <phoneticPr fontId="7" type="noConversion"/>
  </si>
  <si>
    <r>
      <rPr>
        <sz val="10"/>
        <rFont val="細明體"/>
        <family val="3"/>
        <charset val="136"/>
      </rPr>
      <t>1.此筆庫存與「複本</t>
    </r>
    <r>
      <rPr>
        <sz val="10"/>
        <rFont val="Cambria"/>
        <family val="1"/>
      </rPr>
      <t xml:space="preserve"> </t>
    </r>
    <r>
      <rPr>
        <sz val="10"/>
        <rFont val="細明體"/>
        <family val="3"/>
        <charset val="136"/>
      </rPr>
      <t>鋁氧隔離資料」檔案之相應編號為何？
2.有無主張產品回收、下架之費用？有無此部分之單據可證？</t>
    </r>
    <phoneticPr fontId="3" type="noConversion"/>
  </si>
  <si>
    <t>OK</t>
    <phoneticPr fontId="3" type="noConversion"/>
  </si>
  <si>
    <t>OK，
其中關稅與增值稅部分，依公司說明實際上係由WK支付，但WK要求以此做為其他零碎損害之賠償，故此筆確認函記載項目(稅金)與實際補償項目(其他零碎損害)並不相同，若對造有注意到此點而提出爭執，則有較高機率被法官認為證明不足而被剔除。</t>
    <phoneticPr fontId="3" type="noConversion"/>
  </si>
  <si>
    <t>補償片是前述運費以外計算的賠償，來補償客人在日本國內的回收費用及客訴損失；此部分與補做新貨一併出貨，故刪除補償片出貨運費部分。
11/3 IH:最後補償片不只20萬片，會再請客戶A重新出具確認函</t>
    <phoneticPr fontId="12" type="noConversion"/>
  </si>
  <si>
    <t>(H7)已下訂未出貨之
瑕疵鏡片</t>
    <phoneticPr fontId="3" type="noConversion"/>
  </si>
  <si>
    <t>(A1)新品更換</t>
    <phoneticPr fontId="3" type="noConversion"/>
  </si>
  <si>
    <t>OK</t>
    <phoneticPr fontId="12" type="noConversion"/>
  </si>
  <si>
    <t>(A2)退貨運費</t>
    <phoneticPr fontId="12" type="noConversion"/>
  </si>
  <si>
    <t>D4單據缺7916元</t>
    <phoneticPr fontId="3" type="noConversion"/>
  </si>
  <si>
    <t>配合確認函且不再區分重工或補做新貨</t>
    <phoneticPr fontId="3" type="noConversion"/>
  </si>
  <si>
    <t>OK</t>
    <phoneticPr fontId="12" type="noConversion"/>
  </si>
  <si>
    <t>OK，數量有落差，待確認，部分公證確切數量</t>
    <phoneticPr fontId="7" type="noConversion"/>
  </si>
  <si>
    <t>原告售價/費用支出</t>
    <phoneticPr fontId="3" type="noConversion"/>
  </si>
  <si>
    <t>退回/出貨數量(pc)</t>
    <phoneticPr fontId="3" type="noConversion"/>
  </si>
  <si>
    <t>匯率</t>
    <phoneticPr fontId="3" type="noConversion"/>
  </si>
  <si>
    <t>B退貨運費</t>
    <phoneticPr fontId="3" type="noConversion"/>
  </si>
  <si>
    <t>C補貨出貨運費(含關稅)</t>
    <phoneticPr fontId="3" type="noConversion"/>
  </si>
  <si>
    <t>D客戶補償</t>
    <phoneticPr fontId="3" type="noConversion"/>
  </si>
  <si>
    <t>E其他費用支出</t>
    <phoneticPr fontId="3" type="noConversion"/>
  </si>
  <si>
    <t>小計[計算式:A+B+C+D+E]</t>
    <phoneticPr fontId="3" type="noConversion"/>
  </si>
  <si>
    <t>A貨品損失(補做/重工)</t>
    <phoneticPr fontId="3" type="noConversion"/>
  </si>
  <si>
    <t>此部分之庫存已經工商研究院進行現況證明並封存(見原證51號第255頁以下編號40、57、58、65、66、72、73之圖片)。</t>
    <phoneticPr fontId="3" type="noConversion"/>
  </si>
  <si>
    <t>證據資料及說明(匯率均已起訴時之匯率計算)</t>
    <phoneticPr fontId="3" type="noConversion"/>
  </si>
  <si>
    <r>
      <t>H</t>
    </r>
    <r>
      <rPr>
        <sz val="10"/>
        <rFont val="細明體"/>
        <family val="3"/>
        <charset val="136"/>
      </rPr>
      <t>客戶要求新品部分需加做辨識標籤之費用</t>
    </r>
    <r>
      <rPr>
        <sz val="10"/>
        <rFont val="Cambria"/>
        <family val="1"/>
      </rPr>
      <t>(</t>
    </r>
    <r>
      <rPr>
        <sz val="10"/>
        <rFont val="細明體"/>
        <family val="3"/>
        <charset val="136"/>
      </rPr>
      <t>見本院卷三第175頁</t>
    </r>
    <r>
      <rPr>
        <sz val="10"/>
        <rFont val="Cambria"/>
        <family val="1"/>
      </rPr>
      <t>)</t>
    </r>
    <phoneticPr fontId="3" type="noConversion"/>
  </si>
  <si>
    <t xml:space="preserve"> (H4)客戶賠償</t>
    <phoneticPr fontId="3" type="noConversion"/>
  </si>
  <si>
    <r>
      <rPr>
        <sz val="10"/>
        <rFont val="細明體"/>
        <family val="3"/>
        <charset val="136"/>
      </rPr>
      <t xml:space="preserve">
</t>
    </r>
    <r>
      <rPr>
        <sz val="10"/>
        <rFont val="Cambria"/>
        <family val="1"/>
      </rPr>
      <t/>
    </r>
    <phoneticPr fontId="12" type="noConversion"/>
  </si>
  <si>
    <t>1.此三筆係應H客戶要求下單製作之產品，但於出貨前即發現有系爭鋁箔瑕疵而無法出貨。
2.H7-H10之瑕疵鏡片共435190片，已請第三方單位進行現況證明並封存(見原證51號第72、73頁之圖片18、21)。</t>
    <phoneticPr fontId="7" type="noConversion"/>
  </si>
  <si>
    <t>(H6)瑕疵品退貨費用與相關其他費用</t>
    <phoneticPr fontId="3" type="noConversion"/>
  </si>
  <si>
    <t>貼牌產品庫存部分共有314,324片為瑕疵品，其中部分已請第三方單位進行現況證明並封存，請參原證52號經打勾者（見原證51號第14頁至第20頁）</t>
    <phoneticPr fontId="3" type="noConversion"/>
  </si>
  <si>
    <t xml:space="preserve">
有關Tinted（水藍片）類別中求償之5,495,675片，有5,441,465片產品，已請第三方單位進行現況證明並封存，請參原證53號經打勾者（見原證51號第14至20頁）；有關Color（彩色片）類型求償545,965片中，381,356片已請第三方單位進行現況證明並封存，請參原證54號經打勾者（見原證51號第14至20頁）。</t>
    <phoneticPr fontId="3" type="noConversion"/>
  </si>
  <si>
    <t>A客戶出具之確認函如原證42號(見本院卷三第54頁)。從而，原告因隱形眼鏡之氧化瑕疵，支出新品更換共NTD25,660,050元[計算式:2251160(片)*0.37(成本)*30.807(匯率)=2,290,661元(小數點後四捨五入，下同)]。</t>
    <phoneticPr fontId="3" type="noConversion"/>
  </si>
  <si>
    <t>瑕疵品退貨運費，共分三批退運，費用分別為NTD71,006元、74,250元、28,140元(見本院卷三第57-61、63-65頁)。</t>
    <phoneticPr fontId="7" type="noConversion"/>
  </si>
  <si>
    <t>A客戶請求以200,960片免費鏡片，作為其在日本國內之回收費用、人力成本及客訴損失，有原證42確認函第3項可稽(見本院卷三第54頁背面)。從而，原告因隱形眼鏡之氧化瑕疵，額外支出NTD2,290,661元[計算式:200960(片)*0.37(成本)*30.807(匯率)=2,290,661元]。</t>
    <phoneticPr fontId="12" type="noConversion"/>
  </si>
  <si>
    <t>D客戶出具之確認函如原證42號(見本院卷三第317頁背面各欄)。從而，原告因隱形眼鏡之氧化瑕疵，支出新品更換各NTD3,596,588元、3,198,395元、1,536,074元、1,617,035元[計算式同A1，不另贅述]。</t>
    <phoneticPr fontId="12" type="noConversion"/>
  </si>
  <si>
    <t>瑕疵品之退貨費用，共分5批退運，費用分別為NTD18,442元、32,295元、11,842元、34,461元、28,570元(見本院卷三第108至125頁)。</t>
    <phoneticPr fontId="12" type="noConversion"/>
  </si>
  <si>
    <t>新品更換之出貨費用，分別為NTD35,566元(混運)、13,882元、36,799元、987元、1,350元(混運)、7,194元(混運)、23,177元、1,428元(混運)、41,308元、9,863元、9,247元(見本院卷三第108至125頁)。</t>
    <phoneticPr fontId="12" type="noConversion"/>
  </si>
  <si>
    <t>G客戶出具之確認函如原證61號(見本院卷三第321頁)。從而，原告因隱形眼鏡之氧化瑕疵，支出新品更換共NTD1,337,332元[計算式同A1，不另贅述]。</t>
    <phoneticPr fontId="3" type="noConversion"/>
  </si>
  <si>
    <t>新品更換之出貨費用，運費分別為NTD4,109元、8,279元(皆為混運)，合計為12,388元(見本院卷三第160至167頁)。</t>
    <phoneticPr fontId="3" type="noConversion"/>
  </si>
  <si>
    <t>新品更換之說明同A1，更換新品共100萬片，成本為RMB1,546,332元(見本院卷三第325頁)，故以匯率4.993計算，此部分費用共7,720,836元[計算式:1546332元*4.993(匯率)=7,720,836元]。</t>
    <phoneticPr fontId="3" type="noConversion"/>
  </si>
  <si>
    <t>H客戶求償金額共NTD2,426,145元[計算式:( RMB101,316元+304,285.72元+25,271元+55,036.61元)*4.993=2,426,145元]，客戶並要求以262,885片鏡片作為賠償(見本院卷三第325頁)。</t>
    <phoneticPr fontId="3" type="noConversion"/>
  </si>
  <si>
    <t>1.退貨運費共NTD140,066元，分四批運送，分別為(1)NTD37,274元(NTD35,776元+(RMB300元*4.993))、(2)NTD37,187元(NTD5,691元+NTD28,460元+(RMB608元*4.993))、(3)NTD34,457元(NTD29,375元+5,082元)、(4)NTD31,148元(NTD26,291元+4,857元)(見本院卷三第181至195頁)。
2.其他費用為因處理退貨所生相關費用，總計NTD404,952元(RMB81,104元)，包含退貨品存放之倉儲費RMB77,864元、封存之棧板與膠膜RMB1,040元、人工成本RMB2,200元(見本院卷三第196至209頁)。</t>
    <phoneticPr fontId="3" type="noConversion"/>
  </si>
  <si>
    <t>RMB$1.65</t>
    <phoneticPr fontId="3" type="noConversion"/>
  </si>
  <si>
    <t>RMB$1.47</t>
    <phoneticPr fontId="3" type="noConversion"/>
  </si>
  <si>
    <t>新品更換與補償片之出貨費用，費用分別為NTD29,358元、31,762元、27,633元、40,699元、2,513元(混合運送之部分費用，以下稱混運)、28,788元、35,733元、55,039元、73,717元、22,516元、45,005元(見本院卷三第66至99頁)。</t>
    <phoneticPr fontId="12" type="noConversion"/>
  </si>
  <si>
    <t>客戶</t>
    <phoneticPr fontId="3" type="noConversion"/>
  </si>
  <si>
    <t>處理方式</t>
    <phoneticPr fontId="3" type="noConversion"/>
  </si>
</sst>
</file>

<file path=xl/styles.xml><?xml version="1.0" encoding="utf-8"?>
<styleSheet xmlns="http://schemas.openxmlformats.org/spreadsheetml/2006/main">
  <numFmts count="14">
    <numFmt numFmtId="44" formatCode="_-&quot;$&quot;* #,##0.00_-;\-&quot;$&quot;* #,##0.00_-;_-&quot;$&quot;* &quot;-&quot;??_-;_-@_-"/>
    <numFmt numFmtId="43" formatCode="_-* #,##0.00_-;\-* #,##0.00_-;_-* &quot;-&quot;??_-;_-@_-"/>
    <numFmt numFmtId="25" formatCode="&quot;US$&quot;#,##0.00_);\(&quot;US$&quot;#,##0.00\)"/>
    <numFmt numFmtId="26" formatCode="&quot;US$&quot;#,##0.00_);[Red]\(&quot;US$&quot;#,##0.00\)"/>
    <numFmt numFmtId="176" formatCode="_-&quot;$&quot;* #,##0_-;\-&quot;$&quot;* #,##0_-;_-&quot;$&quot;* &quot;-&quot;??_-;_-@_-"/>
    <numFmt numFmtId="177" formatCode="_-* #,##0_-;\-* #,##0_-;_-* &quot;-&quot;??_-;_-@_-"/>
    <numFmt numFmtId="178" formatCode="&quot;NT$&quot;#,##0.00_);[Red]\(&quot;NT$&quot;#,##0.00\)"/>
    <numFmt numFmtId="179" formatCode="&quot;NT$&quot;#,##0_);[Red]\(&quot;NT$&quot;#,##0\)"/>
    <numFmt numFmtId="180" formatCode="_-* #,##0.000_-;\-* #,##0.000_-;_-* &quot;-&quot;??_-;_-@_-"/>
    <numFmt numFmtId="181" formatCode="0.000_);[Red]\(0.000\)"/>
    <numFmt numFmtId="182" formatCode="[$$-404]#,##0.00_);[Red]\([$$-404]#,##0.00\)"/>
    <numFmt numFmtId="183" formatCode="&quot;NT$&quot;#,##0"/>
    <numFmt numFmtId="184" formatCode="[$¥-804]#,##0.00_);[Red]\([$¥-804]#,##0.00\)"/>
    <numFmt numFmtId="185" formatCode="&quot;NT$&quot;#,##0.00_);\(&quot;NT$&quot;#,##0.00\)"/>
  </numFmts>
  <fonts count="29">
    <font>
      <sz val="12"/>
      <color theme="1"/>
      <name val="新細明體"/>
      <family val="1"/>
      <charset val="136"/>
      <scheme val="minor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10"/>
      <color indexed="8"/>
      <name val="ARIAL"/>
      <family val="2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0"/>
      <name val="Cambria"/>
      <family val="1"/>
    </font>
    <font>
      <sz val="10"/>
      <name val="Corbel"/>
      <family val="2"/>
    </font>
    <font>
      <sz val="10"/>
      <name val="細明體"/>
      <family val="3"/>
      <charset val="136"/>
    </font>
    <font>
      <sz val="10"/>
      <name val="Calibri"/>
      <family val="2"/>
    </font>
    <font>
      <sz val="8"/>
      <name val="Cambria"/>
      <family val="1"/>
    </font>
    <font>
      <sz val="8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color rgb="FFFF0000"/>
      <name val="Cambria"/>
      <family val="1"/>
    </font>
    <font>
      <sz val="10"/>
      <color rgb="FFFF0000"/>
      <name val="細明體"/>
      <family val="3"/>
      <charset val="136"/>
    </font>
    <font>
      <sz val="10"/>
      <color theme="9" tint="-0.249977111117893"/>
      <name val="Cambria"/>
      <family val="1"/>
    </font>
    <font>
      <sz val="10"/>
      <color theme="9" tint="-0.249977111117893"/>
      <name val="細明體"/>
      <family val="3"/>
      <charset val="136"/>
    </font>
    <font>
      <b/>
      <sz val="10"/>
      <color rgb="FFFF0000"/>
      <name val="Cambria"/>
      <family val="1"/>
    </font>
    <font>
      <b/>
      <sz val="10"/>
      <color rgb="FFFF0000"/>
      <name val="細明體"/>
      <family val="3"/>
      <charset val="136"/>
    </font>
    <font>
      <sz val="10"/>
      <color rgb="FFFF0000"/>
      <name val="Calibri"/>
      <family val="2"/>
    </font>
    <font>
      <sz val="10"/>
      <color rgb="FF00B0F0"/>
      <name val="Corbe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top"/>
    </xf>
    <xf numFmtId="43" fontId="19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top"/>
    </xf>
    <xf numFmtId="44" fontId="19" fillId="0" borderId="0" applyFon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43" fontId="19" fillId="0" borderId="0" xfId="2" applyFont="1">
      <alignment vertical="center"/>
    </xf>
    <xf numFmtId="43" fontId="19" fillId="0" borderId="0" xfId="2" applyFont="1">
      <alignment vertical="center"/>
    </xf>
    <xf numFmtId="177" fontId="19" fillId="0" borderId="0" xfId="2" applyNumberFormat="1" applyFont="1">
      <alignment vertical="center"/>
    </xf>
    <xf numFmtId="180" fontId="19" fillId="0" borderId="0" xfId="2" applyNumberFormat="1" applyFont="1">
      <alignment vertical="center"/>
    </xf>
    <xf numFmtId="176" fontId="13" fillId="2" borderId="0" xfId="4" applyNumberFormat="1" applyFont="1" applyFill="1" applyAlignment="1">
      <alignment horizontal="center" vertical="center"/>
    </xf>
    <xf numFmtId="177" fontId="13" fillId="2" borderId="0" xfId="2" applyNumberFormat="1" applyFont="1" applyFill="1" applyAlignment="1">
      <alignment vertical="center"/>
    </xf>
    <xf numFmtId="181" fontId="13" fillId="2" borderId="0" xfId="4" applyNumberFormat="1" applyFont="1" applyFill="1" applyAlignment="1">
      <alignment horizontal="center" vertical="center"/>
    </xf>
    <xf numFmtId="179" fontId="13" fillId="2" borderId="0" xfId="4" applyNumberFormat="1" applyFont="1" applyFill="1" applyAlignment="1">
      <alignment vertical="center"/>
    </xf>
    <xf numFmtId="176" fontId="13" fillId="2" borderId="0" xfId="4" applyNumberFormat="1" applyFont="1" applyFill="1" applyAlignment="1">
      <alignment vertical="center" wrapText="1"/>
    </xf>
    <xf numFmtId="176" fontId="13" fillId="2" borderId="0" xfId="4" applyNumberFormat="1" applyFont="1" applyFill="1" applyAlignment="1">
      <alignment vertical="center"/>
    </xf>
    <xf numFmtId="176" fontId="14" fillId="2" borderId="1" xfId="4" applyNumberFormat="1" applyFont="1" applyFill="1" applyBorder="1" applyAlignment="1">
      <alignment horizontal="center" vertical="center" wrapText="1"/>
    </xf>
    <xf numFmtId="176" fontId="14" fillId="2" borderId="1" xfId="4" applyNumberFormat="1" applyFont="1" applyFill="1" applyBorder="1" applyAlignment="1">
      <alignment horizontal="center" vertical="center"/>
    </xf>
    <xf numFmtId="176" fontId="15" fillId="2" borderId="2" xfId="4" applyNumberFormat="1" applyFont="1" applyFill="1" applyBorder="1" applyAlignment="1">
      <alignment vertical="center" wrapText="1"/>
    </xf>
    <xf numFmtId="177" fontId="14" fillId="2" borderId="1" xfId="2" applyNumberFormat="1" applyFont="1" applyFill="1" applyBorder="1" applyAlignment="1">
      <alignment vertical="center"/>
    </xf>
    <xf numFmtId="26" fontId="14" fillId="2" borderId="1" xfId="4" applyNumberFormat="1" applyFont="1" applyFill="1" applyBorder="1" applyAlignment="1">
      <alignment horizontal="center" vertical="center"/>
    </xf>
    <xf numFmtId="181" fontId="14" fillId="2" borderId="2" xfId="4" applyNumberFormat="1" applyFont="1" applyFill="1" applyBorder="1" applyAlignment="1">
      <alignment vertical="center"/>
    </xf>
    <xf numFmtId="179" fontId="16" fillId="2" borderId="1" xfId="4" applyNumberFormat="1" applyFont="1" applyFill="1" applyBorder="1" applyAlignment="1">
      <alignment vertical="center"/>
    </xf>
    <xf numFmtId="179" fontId="27" fillId="2" borderId="2" xfId="4" applyNumberFormat="1" applyFont="1" applyFill="1" applyBorder="1" applyAlignment="1">
      <alignment vertical="center"/>
    </xf>
    <xf numFmtId="176" fontId="13" fillId="2" borderId="2" xfId="4" applyNumberFormat="1" applyFont="1" applyFill="1" applyBorder="1" applyAlignment="1">
      <alignment vertical="center" wrapText="1"/>
    </xf>
    <xf numFmtId="176" fontId="13" fillId="2" borderId="1" xfId="4" applyNumberFormat="1" applyFont="1" applyFill="1" applyBorder="1" applyAlignment="1">
      <alignment vertical="center" wrapText="1"/>
    </xf>
    <xf numFmtId="176" fontId="13" fillId="2" borderId="1" xfId="4" applyNumberFormat="1" applyFont="1" applyFill="1" applyBorder="1" applyAlignment="1">
      <alignment vertical="top" wrapText="1"/>
    </xf>
    <xf numFmtId="176" fontId="15" fillId="2" borderId="1" xfId="4" applyNumberFormat="1" applyFont="1" applyFill="1" applyBorder="1" applyAlignment="1">
      <alignment vertical="center" wrapText="1"/>
    </xf>
    <xf numFmtId="181" fontId="14" fillId="2" borderId="1" xfId="4" applyNumberFormat="1" applyFont="1" applyFill="1" applyBorder="1" applyAlignment="1">
      <alignment horizontal="center" vertical="center"/>
    </xf>
    <xf numFmtId="176" fontId="13" fillId="2" borderId="1" xfId="4" applyNumberFormat="1" applyFont="1" applyFill="1" applyBorder="1" applyAlignment="1">
      <alignment horizontal="left" vertical="top" wrapText="1"/>
    </xf>
    <xf numFmtId="26" fontId="28" fillId="2" borderId="1" xfId="4" applyNumberFormat="1" applyFont="1" applyFill="1" applyBorder="1" applyAlignment="1">
      <alignment horizontal="center" vertical="center"/>
    </xf>
    <xf numFmtId="177" fontId="28" fillId="2" borderId="1" xfId="2" applyNumberFormat="1" applyFont="1" applyFill="1" applyBorder="1" applyAlignment="1">
      <alignment vertical="center"/>
    </xf>
    <xf numFmtId="179" fontId="16" fillId="2" borderId="2" xfId="4" applyNumberFormat="1" applyFont="1" applyFill="1" applyBorder="1" applyAlignment="1">
      <alignment vertical="center"/>
    </xf>
    <xf numFmtId="176" fontId="13" fillId="2" borderId="4" xfId="4" applyNumberFormat="1" applyFont="1" applyFill="1" applyBorder="1" applyAlignment="1">
      <alignment horizontal="left" vertical="center" wrapText="1"/>
    </xf>
    <xf numFmtId="176" fontId="13" fillId="2" borderId="0" xfId="4" applyNumberFormat="1" applyFont="1" applyFill="1" applyBorder="1" applyAlignment="1">
      <alignment horizontal="left" vertical="top" wrapText="1"/>
    </xf>
    <xf numFmtId="176" fontId="15" fillId="2" borderId="5" xfId="4" applyNumberFormat="1" applyFont="1" applyFill="1" applyBorder="1" applyAlignment="1">
      <alignment horizontal="center" vertical="center" wrapText="1"/>
    </xf>
    <xf numFmtId="176" fontId="15" fillId="2" borderId="4" xfId="4" applyNumberFormat="1" applyFont="1" applyFill="1" applyBorder="1" applyAlignment="1">
      <alignment vertical="center" wrapText="1"/>
    </xf>
    <xf numFmtId="26" fontId="14" fillId="2" borderId="4" xfId="4" applyNumberFormat="1" applyFont="1" applyFill="1" applyBorder="1" applyAlignment="1">
      <alignment horizontal="center" vertical="center"/>
    </xf>
    <xf numFmtId="177" fontId="16" fillId="2" borderId="2" xfId="2" applyNumberFormat="1" applyFont="1" applyFill="1" applyBorder="1" applyAlignment="1">
      <alignment vertical="center"/>
    </xf>
    <xf numFmtId="181" fontId="14" fillId="2" borderId="2" xfId="4" applyNumberFormat="1" applyFont="1" applyFill="1" applyBorder="1" applyAlignment="1">
      <alignment horizontal="center" vertical="center"/>
    </xf>
    <xf numFmtId="176" fontId="15" fillId="2" borderId="1" xfId="4" applyNumberFormat="1" applyFont="1" applyFill="1" applyBorder="1" applyAlignment="1">
      <alignment horizontal="left" vertical="center" wrapText="1"/>
    </xf>
    <xf numFmtId="181" fontId="14" fillId="2" borderId="8" xfId="4" applyNumberFormat="1" applyFont="1" applyFill="1" applyBorder="1" applyAlignment="1">
      <alignment vertical="center"/>
    </xf>
    <xf numFmtId="179" fontId="16" fillId="2" borderId="8" xfId="4" applyNumberFormat="1" applyFont="1" applyFill="1" applyBorder="1" applyAlignment="1">
      <alignment vertical="center"/>
    </xf>
    <xf numFmtId="0" fontId="15" fillId="2" borderId="3" xfId="0" applyFont="1" applyFill="1" applyBorder="1" applyAlignment="1">
      <alignment vertical="center"/>
    </xf>
    <xf numFmtId="177" fontId="16" fillId="2" borderId="3" xfId="2" applyNumberFormat="1" applyFont="1" applyFill="1" applyBorder="1" applyAlignment="1">
      <alignment vertical="center"/>
    </xf>
    <xf numFmtId="181" fontId="14" fillId="2" borderId="3" xfId="4" applyNumberFormat="1" applyFont="1" applyFill="1" applyBorder="1" applyAlignment="1">
      <alignment vertical="center"/>
    </xf>
    <xf numFmtId="179" fontId="16" fillId="2" borderId="3" xfId="4" applyNumberFormat="1" applyFont="1" applyFill="1" applyBorder="1" applyAlignment="1">
      <alignment vertical="center"/>
    </xf>
    <xf numFmtId="181" fontId="14" fillId="2" borderId="1" xfId="4" applyNumberFormat="1" applyFont="1" applyFill="1" applyBorder="1" applyAlignment="1">
      <alignment vertical="center"/>
    </xf>
    <xf numFmtId="179" fontId="16" fillId="2" borderId="5" xfId="4" applyNumberFormat="1" applyFont="1" applyFill="1" applyBorder="1" applyAlignment="1">
      <alignment vertical="center"/>
    </xf>
    <xf numFmtId="176" fontId="15" fillId="2" borderId="8" xfId="4" applyNumberFormat="1" applyFont="1" applyFill="1" applyBorder="1" applyAlignment="1">
      <alignment horizontal="left" vertical="center" wrapText="1"/>
    </xf>
    <xf numFmtId="176" fontId="13" fillId="2" borderId="8" xfId="4" applyNumberFormat="1" applyFont="1" applyFill="1" applyBorder="1" applyAlignment="1">
      <alignment horizontal="center" vertical="center"/>
    </xf>
    <xf numFmtId="176" fontId="13" fillId="2" borderId="8" xfId="4" applyNumberFormat="1" applyFont="1" applyFill="1" applyBorder="1" applyAlignment="1">
      <alignment horizontal="center" vertical="center" wrapText="1"/>
    </xf>
    <xf numFmtId="177" fontId="13" fillId="2" borderId="8" xfId="2" applyNumberFormat="1" applyFont="1" applyFill="1" applyBorder="1" applyAlignment="1">
      <alignment vertical="center"/>
    </xf>
    <xf numFmtId="26" fontId="13" fillId="2" borderId="8" xfId="4" applyNumberFormat="1" applyFont="1" applyFill="1" applyBorder="1" applyAlignment="1">
      <alignment horizontal="center" vertical="center"/>
    </xf>
    <xf numFmtId="179" fontId="13" fillId="2" borderId="8" xfId="4" applyNumberFormat="1" applyFont="1" applyFill="1" applyBorder="1" applyAlignment="1">
      <alignment vertical="center"/>
    </xf>
    <xf numFmtId="176" fontId="13" fillId="2" borderId="1" xfId="4" applyNumberFormat="1" applyFont="1" applyFill="1" applyBorder="1" applyAlignment="1">
      <alignment horizontal="center" vertical="center"/>
    </xf>
    <xf numFmtId="176" fontId="13" fillId="2" borderId="1" xfId="4" quotePrefix="1" applyNumberFormat="1" applyFont="1" applyFill="1" applyBorder="1" applyAlignment="1">
      <alignment horizontal="center" vertical="center" wrapText="1"/>
    </xf>
    <xf numFmtId="176" fontId="13" fillId="2" borderId="1" xfId="4" quotePrefix="1" applyNumberFormat="1" applyFont="1" applyFill="1" applyBorder="1" applyAlignment="1">
      <alignment horizontal="center" vertical="center"/>
    </xf>
    <xf numFmtId="177" fontId="13" fillId="2" borderId="1" xfId="2" applyNumberFormat="1" applyFont="1" applyFill="1" applyBorder="1" applyAlignment="1">
      <alignment vertical="center"/>
    </xf>
    <xf numFmtId="26" fontId="13" fillId="2" borderId="1" xfId="4" applyNumberFormat="1" applyFont="1" applyFill="1" applyBorder="1" applyAlignment="1">
      <alignment horizontal="center" vertical="center"/>
    </xf>
    <xf numFmtId="179" fontId="13" fillId="2" borderId="1" xfId="4" applyNumberFormat="1" applyFont="1" applyFill="1" applyBorder="1" applyAlignment="1">
      <alignment vertical="center"/>
    </xf>
    <xf numFmtId="176" fontId="13" fillId="2" borderId="1" xfId="4" applyNumberFormat="1" applyFont="1" applyFill="1" applyBorder="1" applyAlignment="1">
      <alignment horizontal="left" vertical="center" wrapText="1"/>
    </xf>
    <xf numFmtId="176" fontId="21" fillId="2" borderId="4" xfId="4" applyNumberFormat="1" applyFont="1" applyFill="1" applyBorder="1" applyAlignment="1">
      <alignment horizontal="left" vertical="center" wrapText="1"/>
    </xf>
    <xf numFmtId="176" fontId="15" fillId="2" borderId="1" xfId="4" applyNumberFormat="1" applyFont="1" applyFill="1" applyBorder="1" applyAlignment="1">
      <alignment vertical="center"/>
    </xf>
    <xf numFmtId="181" fontId="13" fillId="2" borderId="1" xfId="4" applyNumberFormat="1" applyFont="1" applyFill="1" applyBorder="1" applyAlignment="1">
      <alignment horizontal="center" vertical="center"/>
    </xf>
    <xf numFmtId="176" fontId="13" fillId="2" borderId="5" xfId="4" quotePrefix="1" applyNumberFormat="1" applyFont="1" applyFill="1" applyBorder="1" applyAlignment="1">
      <alignment horizontal="center" vertical="center"/>
    </xf>
    <xf numFmtId="176" fontId="15" fillId="2" borderId="5" xfId="4" applyNumberFormat="1" applyFont="1" applyFill="1" applyBorder="1" applyAlignment="1">
      <alignment vertical="center"/>
    </xf>
    <xf numFmtId="177" fontId="13" fillId="2" borderId="5" xfId="2" applyNumberFormat="1" applyFont="1" applyFill="1" applyBorder="1" applyAlignment="1">
      <alignment vertical="center"/>
    </xf>
    <xf numFmtId="26" fontId="13" fillId="2" borderId="5" xfId="4" applyNumberFormat="1" applyFont="1" applyFill="1" applyBorder="1" applyAlignment="1">
      <alignment horizontal="center" vertical="center"/>
    </xf>
    <xf numFmtId="181" fontId="13" fillId="2" borderId="5" xfId="4" applyNumberFormat="1" applyFont="1" applyFill="1" applyBorder="1" applyAlignment="1">
      <alignment horizontal="center" vertical="center"/>
    </xf>
    <xf numFmtId="179" fontId="13" fillId="2" borderId="5" xfId="4" applyNumberFormat="1" applyFont="1" applyFill="1" applyBorder="1" applyAlignment="1">
      <alignment vertical="center"/>
    </xf>
    <xf numFmtId="176" fontId="15" fillId="2" borderId="5" xfId="4" applyNumberFormat="1" applyFont="1" applyFill="1" applyBorder="1" applyAlignment="1">
      <alignment vertical="center" wrapText="1"/>
    </xf>
    <xf numFmtId="176" fontId="15" fillId="2" borderId="3" xfId="4" applyNumberFormat="1" applyFont="1" applyFill="1" applyBorder="1" applyAlignment="1">
      <alignment vertical="center" wrapText="1"/>
    </xf>
    <xf numFmtId="26" fontId="14" fillId="2" borderId="3" xfId="0" applyNumberFormat="1" applyFont="1" applyFill="1" applyBorder="1" applyAlignment="1">
      <alignment horizontal="center" vertical="center" shrinkToFit="1"/>
    </xf>
    <xf numFmtId="176" fontId="20" fillId="2" borderId="2" xfId="4" applyNumberFormat="1" applyFont="1" applyFill="1" applyBorder="1" applyAlignment="1">
      <alignment vertical="center" wrapText="1"/>
    </xf>
    <xf numFmtId="0" fontId="14" fillId="2" borderId="7" xfId="0" applyFont="1" applyFill="1" applyBorder="1" applyAlignment="1">
      <alignment horizontal="center" vertical="center" wrapText="1" shrinkToFit="1"/>
    </xf>
    <xf numFmtId="0" fontId="14" fillId="2" borderId="4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vertical="center"/>
    </xf>
    <xf numFmtId="26" fontId="14" fillId="2" borderId="4" xfId="0" applyNumberFormat="1" applyFont="1" applyFill="1" applyBorder="1" applyAlignment="1">
      <alignment horizontal="center" vertical="center" shrinkToFit="1"/>
    </xf>
    <xf numFmtId="177" fontId="16" fillId="2" borderId="4" xfId="2" applyNumberFormat="1" applyFont="1" applyFill="1" applyBorder="1" applyAlignment="1">
      <alignment vertical="center"/>
    </xf>
    <xf numFmtId="181" fontId="14" fillId="2" borderId="4" xfId="4" applyNumberFormat="1" applyFont="1" applyFill="1" applyBorder="1" applyAlignment="1">
      <alignment vertical="center"/>
    </xf>
    <xf numFmtId="179" fontId="16" fillId="2" borderId="4" xfId="4" applyNumberFormat="1" applyFont="1" applyFill="1" applyBorder="1" applyAlignment="1">
      <alignment vertical="center"/>
    </xf>
    <xf numFmtId="176" fontId="15" fillId="2" borderId="4" xfId="4" applyNumberFormat="1" applyFont="1" applyFill="1" applyBorder="1" applyAlignment="1">
      <alignment horizontal="left" vertical="center" wrapText="1"/>
    </xf>
    <xf numFmtId="176" fontId="13" fillId="2" borderId="0" xfId="4" applyNumberFormat="1" applyFont="1" applyFill="1" applyBorder="1" applyAlignment="1">
      <alignment vertical="center" wrapText="1"/>
    </xf>
    <xf numFmtId="0" fontId="14" fillId="2" borderId="2" xfId="0" applyFont="1" applyFill="1" applyBorder="1" applyAlignment="1">
      <alignment horizontal="center" vertical="center" wrapText="1" shrinkToFit="1"/>
    </xf>
    <xf numFmtId="0" fontId="15" fillId="2" borderId="2" xfId="0" applyFont="1" applyFill="1" applyBorder="1" applyAlignment="1">
      <alignment vertical="center"/>
    </xf>
    <xf numFmtId="26" fontId="14" fillId="2" borderId="2" xfId="0" applyNumberFormat="1" applyFont="1" applyFill="1" applyBorder="1" applyAlignment="1">
      <alignment horizontal="center" vertical="center" shrinkToFit="1"/>
    </xf>
    <xf numFmtId="181" fontId="13" fillId="2" borderId="8" xfId="4" applyNumberFormat="1" applyFont="1" applyFill="1" applyBorder="1" applyAlignment="1">
      <alignment horizontal="center" vertical="center"/>
    </xf>
    <xf numFmtId="177" fontId="13" fillId="2" borderId="1" xfId="2" applyNumberFormat="1" applyFont="1" applyFill="1" applyBorder="1" applyAlignment="1">
      <alignment horizontal="center" vertical="center"/>
    </xf>
    <xf numFmtId="182" fontId="13" fillId="2" borderId="1" xfId="4" applyNumberFormat="1" applyFont="1" applyFill="1" applyBorder="1" applyAlignment="1">
      <alignment horizontal="center" vertical="center"/>
    </xf>
    <xf numFmtId="176" fontId="17" fillId="2" borderId="3" xfId="4" applyNumberFormat="1" applyFont="1" applyFill="1" applyBorder="1" applyAlignment="1">
      <alignment horizontal="center" vertical="center" wrapText="1"/>
    </xf>
    <xf numFmtId="176" fontId="13" fillId="2" borderId="3" xfId="4" applyNumberFormat="1" applyFont="1" applyFill="1" applyBorder="1" applyAlignment="1">
      <alignment vertical="center"/>
    </xf>
    <xf numFmtId="179" fontId="13" fillId="2" borderId="3" xfId="4" applyNumberFormat="1" applyFont="1" applyFill="1" applyBorder="1" applyAlignment="1">
      <alignment vertical="center"/>
    </xf>
    <xf numFmtId="176" fontId="13" fillId="2" borderId="1" xfId="4" applyNumberFormat="1" applyFont="1" applyFill="1" applyBorder="1" applyAlignment="1">
      <alignment horizontal="center" vertical="top" wrapText="1"/>
    </xf>
    <xf numFmtId="176" fontId="15" fillId="2" borderId="3" xfId="4" applyNumberFormat="1" applyFont="1" applyFill="1" applyBorder="1" applyAlignment="1">
      <alignment vertical="top" wrapText="1"/>
    </xf>
    <xf numFmtId="176" fontId="23" fillId="2" borderId="4" xfId="4" applyNumberFormat="1" applyFont="1" applyFill="1" applyBorder="1" applyAlignment="1">
      <alignment horizontal="left" vertical="center" wrapText="1"/>
    </xf>
    <xf numFmtId="176" fontId="15" fillId="2" borderId="3" xfId="4" applyNumberFormat="1" applyFont="1" applyFill="1" applyBorder="1" applyAlignment="1">
      <alignment vertical="center"/>
    </xf>
    <xf numFmtId="176" fontId="13" fillId="2" borderId="4" xfId="4" applyNumberFormat="1" applyFont="1" applyFill="1" applyBorder="1" applyAlignment="1">
      <alignment vertical="center" wrapText="1"/>
    </xf>
    <xf numFmtId="178" fontId="13" fillId="2" borderId="1" xfId="4" applyNumberFormat="1" applyFont="1" applyFill="1" applyBorder="1" applyAlignment="1">
      <alignment horizontal="center" vertical="center" wrapText="1"/>
    </xf>
    <xf numFmtId="183" fontId="13" fillId="2" borderId="3" xfId="4" applyNumberFormat="1" applyFont="1" applyFill="1" applyBorder="1" applyAlignment="1">
      <alignment horizontal="center" vertical="center"/>
    </xf>
    <xf numFmtId="176" fontId="15" fillId="2" borderId="1" xfId="4" applyNumberFormat="1" applyFont="1" applyFill="1" applyBorder="1" applyAlignment="1">
      <alignment vertical="top" wrapText="1"/>
    </xf>
    <xf numFmtId="176" fontId="23" fillId="2" borderId="2" xfId="4" applyNumberFormat="1" applyFont="1" applyFill="1" applyBorder="1" applyAlignment="1">
      <alignment vertical="center" wrapText="1"/>
    </xf>
    <xf numFmtId="178" fontId="13" fillId="2" borderId="1" xfId="4" applyNumberFormat="1" applyFont="1" applyFill="1" applyBorder="1" applyAlignment="1">
      <alignment horizontal="center" vertical="center"/>
    </xf>
    <xf numFmtId="177" fontId="13" fillId="2" borderId="3" xfId="2" applyNumberFormat="1" applyFont="1" applyFill="1" applyBorder="1" applyAlignment="1">
      <alignment horizontal="center" vertical="center"/>
    </xf>
    <xf numFmtId="176" fontId="24" fillId="2" borderId="2" xfId="4" applyNumberFormat="1" applyFont="1" applyFill="1" applyBorder="1" applyAlignment="1">
      <alignment vertical="center" wrapText="1"/>
    </xf>
    <xf numFmtId="182" fontId="13" fillId="2" borderId="1" xfId="4" applyNumberFormat="1" applyFont="1" applyFill="1" applyBorder="1" applyAlignment="1">
      <alignment horizontal="center" vertical="center" wrapText="1"/>
    </xf>
    <xf numFmtId="181" fontId="13" fillId="2" borderId="14" xfId="4" applyNumberFormat="1" applyFont="1" applyFill="1" applyBorder="1" applyAlignment="1">
      <alignment horizontal="center" vertical="center"/>
    </xf>
    <xf numFmtId="0" fontId="15" fillId="2" borderId="2" xfId="4" applyNumberFormat="1" applyFont="1" applyFill="1" applyBorder="1" applyAlignment="1">
      <alignment vertical="center" wrapText="1"/>
    </xf>
    <xf numFmtId="176" fontId="15" fillId="2" borderId="2" xfId="4" applyNumberFormat="1" applyFont="1" applyFill="1" applyBorder="1" applyAlignment="1">
      <alignment horizontal="left" vertical="top" wrapText="1"/>
    </xf>
    <xf numFmtId="176" fontId="23" fillId="2" borderId="1" xfId="4" applyNumberFormat="1" applyFont="1" applyFill="1" applyBorder="1" applyAlignment="1">
      <alignment vertical="center" wrapText="1"/>
    </xf>
    <xf numFmtId="184" fontId="13" fillId="2" borderId="1" xfId="4" applyNumberFormat="1" applyFont="1" applyFill="1" applyBorder="1" applyAlignment="1">
      <alignment horizontal="center" vertical="center"/>
    </xf>
    <xf numFmtId="176" fontId="24" fillId="2" borderId="1" xfId="4" applyNumberFormat="1" applyFont="1" applyFill="1" applyBorder="1" applyAlignment="1">
      <alignment vertical="center" wrapText="1"/>
    </xf>
    <xf numFmtId="182" fontId="13" fillId="2" borderId="3" xfId="4" applyNumberFormat="1" applyFont="1" applyFill="1" applyBorder="1" applyAlignment="1">
      <alignment horizontal="center" vertical="center"/>
    </xf>
    <xf numFmtId="177" fontId="13" fillId="2" borderId="15" xfId="2" applyNumberFormat="1" applyFont="1" applyFill="1" applyBorder="1" applyAlignment="1">
      <alignment horizontal="center" vertical="center"/>
    </xf>
    <xf numFmtId="181" fontId="13" fillId="2" borderId="13" xfId="4" applyNumberFormat="1" applyFont="1" applyFill="1" applyBorder="1" applyAlignment="1">
      <alignment horizontal="center" vertical="center"/>
    </xf>
    <xf numFmtId="177" fontId="13" fillId="2" borderId="12" xfId="2" applyNumberFormat="1" applyFont="1" applyFill="1" applyBorder="1" applyAlignment="1">
      <alignment horizontal="center" vertical="center"/>
    </xf>
    <xf numFmtId="176" fontId="15" fillId="2" borderId="8" xfId="4" applyNumberFormat="1" applyFont="1" applyFill="1" applyBorder="1" applyAlignment="1">
      <alignment vertical="center"/>
    </xf>
    <xf numFmtId="176" fontId="13" fillId="2" borderId="11" xfId="4" applyNumberFormat="1" applyFont="1" applyFill="1" applyBorder="1" applyAlignment="1">
      <alignment horizontal="center" vertical="center"/>
    </xf>
    <xf numFmtId="178" fontId="13" fillId="2" borderId="11" xfId="4" applyNumberFormat="1" applyFont="1" applyFill="1" applyBorder="1" applyAlignment="1">
      <alignment horizontal="center" vertical="center"/>
    </xf>
    <xf numFmtId="177" fontId="21" fillId="2" borderId="12" xfId="2" applyNumberFormat="1" applyFont="1" applyFill="1" applyBorder="1" applyAlignment="1">
      <alignment horizontal="center" vertical="center"/>
    </xf>
    <xf numFmtId="181" fontId="13" fillId="2" borderId="11" xfId="4" applyNumberFormat="1" applyFont="1" applyFill="1" applyBorder="1" applyAlignment="1">
      <alignment horizontal="center" vertical="center"/>
    </xf>
    <xf numFmtId="179" fontId="13" fillId="2" borderId="11" xfId="4" applyNumberFormat="1" applyFont="1" applyFill="1" applyBorder="1" applyAlignment="1">
      <alignment vertical="center"/>
    </xf>
    <xf numFmtId="176" fontId="15" fillId="2" borderId="3" xfId="4" applyNumberFormat="1" applyFont="1" applyFill="1" applyBorder="1" applyAlignment="1">
      <alignment horizontal="left" vertical="top" wrapText="1"/>
    </xf>
    <xf numFmtId="176" fontId="15" fillId="2" borderId="2" xfId="4" applyNumberFormat="1" applyFont="1" applyFill="1" applyBorder="1" applyAlignment="1">
      <alignment vertical="center" wrapText="1"/>
    </xf>
    <xf numFmtId="176" fontId="15" fillId="2" borderId="8" xfId="4" applyNumberFormat="1" applyFont="1" applyFill="1" applyBorder="1" applyAlignment="1">
      <alignment vertical="center" wrapText="1"/>
    </xf>
    <xf numFmtId="178" fontId="13" fillId="2" borderId="9" xfId="4" applyNumberFormat="1" applyFont="1" applyFill="1" applyBorder="1" applyAlignment="1">
      <alignment horizontal="center" vertical="center"/>
    </xf>
    <xf numFmtId="185" fontId="21" fillId="2" borderId="12" xfId="2" applyNumberFormat="1" applyFont="1" applyFill="1" applyBorder="1" applyAlignment="1">
      <alignment horizontal="right" vertical="center"/>
    </xf>
    <xf numFmtId="184" fontId="15" fillId="2" borderId="7" xfId="4" applyNumberFormat="1" applyFont="1" applyFill="1" applyBorder="1" applyAlignment="1">
      <alignment horizontal="center" vertical="center" wrapText="1"/>
    </xf>
    <xf numFmtId="177" fontId="13" fillId="2" borderId="7" xfId="2" applyNumberFormat="1" applyFont="1" applyFill="1" applyBorder="1" applyAlignment="1">
      <alignment horizontal="center" vertical="center"/>
    </xf>
    <xf numFmtId="181" fontId="13" fillId="2" borderId="7" xfId="4" applyNumberFormat="1" applyFont="1" applyFill="1" applyBorder="1" applyAlignment="1">
      <alignment horizontal="center" vertical="center"/>
    </xf>
    <xf numFmtId="179" fontId="13" fillId="2" borderId="7" xfId="4" applyNumberFormat="1" applyFont="1" applyFill="1" applyBorder="1" applyAlignment="1">
      <alignment vertical="center"/>
    </xf>
    <xf numFmtId="179" fontId="16" fillId="2" borderId="7" xfId="4" applyNumberFormat="1" applyFont="1" applyFill="1" applyBorder="1" applyAlignment="1">
      <alignment vertical="center"/>
    </xf>
    <xf numFmtId="182" fontId="13" fillId="2" borderId="4" xfId="4" applyNumberFormat="1" applyFont="1" applyFill="1" applyBorder="1" applyAlignment="1">
      <alignment horizontal="center" vertical="center"/>
    </xf>
    <xf numFmtId="181" fontId="14" fillId="2" borderId="22" xfId="4" applyNumberFormat="1" applyFont="1" applyFill="1" applyBorder="1" applyAlignment="1">
      <alignment vertical="center"/>
    </xf>
    <xf numFmtId="176" fontId="15" fillId="2" borderId="23" xfId="4" applyNumberFormat="1" applyFont="1" applyFill="1" applyBorder="1" applyAlignment="1">
      <alignment vertical="center" wrapText="1"/>
    </xf>
    <xf numFmtId="176" fontId="13" fillId="2" borderId="16" xfId="4" applyNumberFormat="1" applyFont="1" applyFill="1" applyBorder="1" applyAlignment="1">
      <alignment vertical="center"/>
    </xf>
    <xf numFmtId="176" fontId="15" fillId="2" borderId="24" xfId="4" applyNumberFormat="1" applyFont="1" applyFill="1" applyBorder="1" applyAlignment="1">
      <alignment horizontal="left" vertical="center"/>
    </xf>
    <xf numFmtId="176" fontId="13" fillId="2" borderId="23" xfId="4" applyNumberFormat="1" applyFont="1" applyFill="1" applyBorder="1" applyAlignment="1">
      <alignment horizontal="center" vertical="center"/>
    </xf>
    <xf numFmtId="176" fontId="15" fillId="2" borderId="24" xfId="4" applyNumberFormat="1" applyFont="1" applyFill="1" applyBorder="1" applyAlignment="1">
      <alignment horizontal="center" vertical="center"/>
    </xf>
    <xf numFmtId="176" fontId="15" fillId="2" borderId="14" xfId="4" applyNumberFormat="1" applyFont="1" applyFill="1" applyBorder="1" applyAlignment="1">
      <alignment horizontal="center" vertical="center"/>
    </xf>
    <xf numFmtId="177" fontId="15" fillId="2" borderId="1" xfId="2" applyNumberFormat="1" applyFont="1" applyFill="1" applyBorder="1" applyAlignment="1">
      <alignment vertical="center"/>
    </xf>
    <xf numFmtId="181" fontId="15" fillId="2" borderId="1" xfId="4" applyNumberFormat="1" applyFont="1" applyFill="1" applyBorder="1" applyAlignment="1">
      <alignment horizontal="center" vertical="center"/>
    </xf>
    <xf numFmtId="179" fontId="15" fillId="2" borderId="1" xfId="4" applyNumberFormat="1" applyFont="1" applyFill="1" applyBorder="1" applyAlignment="1">
      <alignment vertical="center"/>
    </xf>
    <xf numFmtId="179" fontId="15" fillId="2" borderId="23" xfId="4" applyNumberFormat="1" applyFont="1" applyFill="1" applyBorder="1" applyAlignment="1">
      <alignment vertical="center"/>
    </xf>
    <xf numFmtId="179" fontId="15" fillId="2" borderId="24" xfId="4" applyNumberFormat="1" applyFont="1" applyFill="1" applyBorder="1" applyAlignment="1">
      <alignment vertical="center"/>
    </xf>
    <xf numFmtId="176" fontId="14" fillId="2" borderId="2" xfId="4" applyNumberFormat="1" applyFont="1" applyFill="1" applyBorder="1" applyAlignment="1">
      <alignment horizontal="center" vertical="center"/>
    </xf>
    <xf numFmtId="176" fontId="14" fillId="2" borderId="4" xfId="4" applyNumberFormat="1" applyFont="1" applyFill="1" applyBorder="1" applyAlignment="1">
      <alignment horizontal="center" vertical="center"/>
    </xf>
    <xf numFmtId="176" fontId="14" fillId="2" borderId="6" xfId="4" applyNumberFormat="1" applyFont="1" applyFill="1" applyBorder="1" applyAlignment="1">
      <alignment horizontal="center" vertical="center"/>
    </xf>
    <xf numFmtId="176" fontId="14" fillId="2" borderId="7" xfId="4" applyNumberFormat="1" applyFont="1" applyFill="1" applyBorder="1" applyAlignment="1">
      <alignment horizontal="center" vertical="center"/>
    </xf>
    <xf numFmtId="176" fontId="15" fillId="2" borderId="7" xfId="4" applyNumberFormat="1" applyFont="1" applyFill="1" applyBorder="1" applyAlignment="1">
      <alignment vertical="center" wrapText="1"/>
    </xf>
    <xf numFmtId="176" fontId="15" fillId="2" borderId="4" xfId="4" applyNumberFormat="1" applyFont="1" applyFill="1" applyBorder="1" applyAlignment="1">
      <alignment vertical="center" wrapText="1"/>
    </xf>
    <xf numFmtId="176" fontId="15" fillId="2" borderId="3" xfId="4" applyNumberFormat="1" applyFont="1" applyFill="1" applyBorder="1" applyAlignment="1">
      <alignment vertical="center" wrapText="1"/>
    </xf>
    <xf numFmtId="176" fontId="15" fillId="2" borderId="7" xfId="4" applyNumberFormat="1" applyFont="1" applyFill="1" applyBorder="1" applyAlignment="1">
      <alignment vertical="center"/>
    </xf>
    <xf numFmtId="176" fontId="15" fillId="2" borderId="4" xfId="4" applyNumberFormat="1" applyFont="1" applyFill="1" applyBorder="1" applyAlignment="1">
      <alignment vertical="center"/>
    </xf>
    <xf numFmtId="176" fontId="15" fillId="2" borderId="3" xfId="4" applyNumberFormat="1" applyFont="1" applyFill="1" applyBorder="1" applyAlignment="1">
      <alignment vertical="center"/>
    </xf>
    <xf numFmtId="176" fontId="15" fillId="2" borderId="7" xfId="4" applyNumberFormat="1" applyFont="1" applyFill="1" applyBorder="1" applyAlignment="1">
      <alignment horizontal="center" vertical="center" wrapText="1"/>
    </xf>
    <xf numFmtId="176" fontId="15" fillId="2" borderId="4" xfId="4" applyNumberFormat="1" applyFont="1" applyFill="1" applyBorder="1" applyAlignment="1">
      <alignment horizontal="center" vertical="center"/>
    </xf>
    <xf numFmtId="176" fontId="15" fillId="2" borderId="10" xfId="4" applyNumberFormat="1" applyFont="1" applyFill="1" applyBorder="1" applyAlignment="1">
      <alignment horizontal="center" vertical="center"/>
    </xf>
    <xf numFmtId="176" fontId="17" fillId="2" borderId="2" xfId="4" applyNumberFormat="1" applyFont="1" applyFill="1" applyBorder="1" applyAlignment="1">
      <alignment horizontal="center" vertical="center" wrapText="1"/>
    </xf>
    <xf numFmtId="176" fontId="17" fillId="2" borderId="3" xfId="4" applyNumberFormat="1" applyFont="1" applyFill="1" applyBorder="1" applyAlignment="1">
      <alignment horizontal="center" vertical="center" wrapText="1"/>
    </xf>
    <xf numFmtId="176" fontId="17" fillId="2" borderId="7" xfId="4" applyNumberFormat="1" applyFont="1" applyFill="1" applyBorder="1" applyAlignment="1">
      <alignment horizontal="center" vertical="center" wrapText="1"/>
    </xf>
    <xf numFmtId="176" fontId="17" fillId="2" borderId="4" xfId="4" applyNumberFormat="1" applyFont="1" applyFill="1" applyBorder="1" applyAlignment="1">
      <alignment horizontal="center" vertical="center" wrapText="1"/>
    </xf>
    <xf numFmtId="176" fontId="15" fillId="2" borderId="2" xfId="4" applyNumberFormat="1" applyFont="1" applyFill="1" applyBorder="1" applyAlignment="1">
      <alignment vertical="center"/>
    </xf>
    <xf numFmtId="176" fontId="15" fillId="2" borderId="10" xfId="4" applyNumberFormat="1" applyFont="1" applyFill="1" applyBorder="1" applyAlignment="1">
      <alignment vertical="center"/>
    </xf>
    <xf numFmtId="176" fontId="15" fillId="2" borderId="2" xfId="4" applyNumberFormat="1" applyFont="1" applyFill="1" applyBorder="1" applyAlignment="1">
      <alignment vertical="center" wrapText="1"/>
    </xf>
    <xf numFmtId="176" fontId="13" fillId="2" borderId="10" xfId="4" applyNumberFormat="1" applyFont="1" applyFill="1" applyBorder="1" applyAlignment="1">
      <alignment vertical="center" wrapText="1"/>
    </xf>
    <xf numFmtId="176" fontId="15" fillId="2" borderId="21" xfId="4" applyNumberFormat="1" applyFont="1" applyFill="1" applyBorder="1" applyAlignment="1">
      <alignment vertical="center"/>
    </xf>
    <xf numFmtId="176" fontId="13" fillId="2" borderId="16" xfId="4" applyNumberFormat="1" applyFont="1" applyFill="1" applyBorder="1" applyAlignment="1">
      <alignment vertical="center"/>
    </xf>
    <xf numFmtId="176" fontId="13" fillId="2" borderId="17" xfId="4" applyNumberFormat="1" applyFont="1" applyFill="1" applyBorder="1" applyAlignment="1">
      <alignment vertical="center"/>
    </xf>
    <xf numFmtId="176" fontId="13" fillId="2" borderId="2" xfId="4" applyNumberFormat="1" applyFont="1" applyFill="1" applyBorder="1" applyAlignment="1">
      <alignment vertical="center" wrapText="1"/>
    </xf>
    <xf numFmtId="176" fontId="13" fillId="2" borderId="3" xfId="4" applyNumberFormat="1" applyFont="1" applyFill="1" applyBorder="1" applyAlignment="1">
      <alignment vertical="center" wrapText="1"/>
    </xf>
    <xf numFmtId="176" fontId="15" fillId="2" borderId="9" xfId="4" applyNumberFormat="1" applyFont="1" applyFill="1" applyBorder="1" applyAlignment="1">
      <alignment horizontal="center" vertical="center" wrapText="1"/>
    </xf>
    <xf numFmtId="176" fontId="13" fillId="2" borderId="9" xfId="4" applyNumberFormat="1" applyFont="1" applyFill="1" applyBorder="1" applyAlignment="1">
      <alignment horizontal="center" vertical="center" wrapText="1"/>
    </xf>
    <xf numFmtId="176" fontId="13" fillId="2" borderId="1" xfId="4" applyNumberFormat="1" applyFont="1" applyFill="1" applyBorder="1" applyAlignment="1">
      <alignment horizontal="left" vertical="center" wrapText="1"/>
    </xf>
    <xf numFmtId="176" fontId="23" fillId="2" borderId="2" xfId="4" applyNumberFormat="1" applyFont="1" applyFill="1" applyBorder="1" applyAlignment="1">
      <alignment horizontal="left" vertical="center" wrapText="1"/>
    </xf>
    <xf numFmtId="176" fontId="23" fillId="2" borderId="4" xfId="4" applyNumberFormat="1" applyFont="1" applyFill="1" applyBorder="1" applyAlignment="1">
      <alignment horizontal="left" vertical="center" wrapText="1"/>
    </xf>
    <xf numFmtId="176" fontId="15" fillId="2" borderId="2" xfId="4" applyNumberFormat="1" applyFont="1" applyFill="1" applyBorder="1" applyAlignment="1">
      <alignment horizontal="left" vertical="top" wrapText="1"/>
    </xf>
    <xf numFmtId="176" fontId="15" fillId="2" borderId="4" xfId="4" applyNumberFormat="1" applyFont="1" applyFill="1" applyBorder="1" applyAlignment="1">
      <alignment horizontal="left" vertical="top" wrapText="1"/>
    </xf>
    <xf numFmtId="176" fontId="15" fillId="2" borderId="3" xfId="4" applyNumberFormat="1" applyFont="1" applyFill="1" applyBorder="1" applyAlignment="1">
      <alignment horizontal="left" vertical="top" wrapText="1"/>
    </xf>
    <xf numFmtId="176" fontId="15" fillId="2" borderId="2" xfId="4" applyNumberFormat="1" applyFont="1" applyFill="1" applyBorder="1" applyAlignment="1">
      <alignment vertical="top" wrapText="1"/>
    </xf>
    <xf numFmtId="176" fontId="15" fillId="2" borderId="4" xfId="4" applyNumberFormat="1" applyFont="1" applyFill="1" applyBorder="1" applyAlignment="1">
      <alignment vertical="top" wrapText="1"/>
    </xf>
    <xf numFmtId="176" fontId="15" fillId="2" borderId="3" xfId="4" applyNumberFormat="1" applyFont="1" applyFill="1" applyBorder="1" applyAlignment="1">
      <alignment vertical="top" wrapText="1"/>
    </xf>
    <xf numFmtId="176" fontId="15" fillId="2" borderId="20" xfId="4" applyNumberFormat="1" applyFont="1" applyFill="1" applyBorder="1" applyAlignment="1">
      <alignment vertical="center" wrapText="1"/>
    </xf>
    <xf numFmtId="176" fontId="15" fillId="2" borderId="18" xfId="4" applyNumberFormat="1" applyFont="1" applyFill="1" applyBorder="1" applyAlignment="1">
      <alignment vertical="center" wrapText="1"/>
    </xf>
    <xf numFmtId="176" fontId="15" fillId="2" borderId="19" xfId="4" applyNumberFormat="1" applyFont="1" applyFill="1" applyBorder="1" applyAlignment="1">
      <alignment vertical="center" wrapText="1"/>
    </xf>
    <xf numFmtId="176" fontId="13" fillId="2" borderId="1" xfId="4" applyNumberFormat="1" applyFont="1" applyFill="1" applyBorder="1" applyAlignment="1">
      <alignment horizontal="center" vertical="top" wrapText="1"/>
    </xf>
    <xf numFmtId="25" fontId="13" fillId="2" borderId="1" xfId="4" applyNumberFormat="1" applyFont="1" applyFill="1" applyBorder="1" applyAlignment="1">
      <alignment horizontal="center" vertical="center"/>
    </xf>
  </cellXfs>
  <cellStyles count="5">
    <cellStyle name="一般" xfId="0" builtinId="0"/>
    <cellStyle name="一般 2" xfId="1"/>
    <cellStyle name="千分位" xfId="2" builtinId="3"/>
    <cellStyle name="千分位 2" xfId="3"/>
    <cellStyle name="貨幣" xfId="4" builtinId="4"/>
  </cellStyles>
  <dxfs count="0"/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0"/>
  <sheetViews>
    <sheetView showGridLines="0" tabSelected="1" zoomScale="115" zoomScaleNormal="115" workbookViewId="0">
      <pane xSplit="3" ySplit="1" topLeftCell="D23" activePane="bottomRight" state="frozen"/>
      <selection pane="topRight" activeCell="J1" sqref="J1"/>
      <selection pane="bottomLeft" activeCell="A3" sqref="A3"/>
      <selection pane="bottomRight" activeCell="D28" sqref="D28"/>
    </sheetView>
  </sheetViews>
  <sheetFormatPr defaultColWidth="10.44140625" defaultRowHeight="13.2"/>
  <cols>
    <col min="1" max="1" width="7.109375" style="5" customWidth="1"/>
    <col min="2" max="2" width="20" style="5" hidden="1" customWidth="1"/>
    <col min="3" max="3" width="21.88671875" style="5" customWidth="1"/>
    <col min="4" max="4" width="21.21875" style="5" bestFit="1" customWidth="1"/>
    <col min="5" max="5" width="21.21875" style="6" bestFit="1" customWidth="1"/>
    <col min="6" max="6" width="7.77734375" style="7" bestFit="1" customWidth="1"/>
    <col min="7" max="7" width="22.33203125" style="8" bestFit="1" customWidth="1"/>
    <col min="8" max="8" width="12.21875" style="8" bestFit="1" customWidth="1"/>
    <col min="9" max="9" width="23.44140625" style="8" bestFit="1" customWidth="1"/>
    <col min="10" max="10" width="13.77734375" style="8" bestFit="1" customWidth="1"/>
    <col min="11" max="11" width="14.77734375" style="8" bestFit="1" customWidth="1"/>
    <col min="12" max="12" width="24.44140625" style="8" bestFit="1" customWidth="1"/>
    <col min="13" max="13" width="42.77734375" style="9" customWidth="1"/>
    <col min="14" max="15" width="39.109375" style="9" hidden="1" customWidth="1"/>
    <col min="16" max="16" width="50.109375" style="9" hidden="1" customWidth="1"/>
    <col min="17" max="17" width="56.109375" style="9" hidden="1" customWidth="1"/>
    <col min="18" max="16384" width="10.44140625" style="10"/>
  </cols>
  <sheetData>
    <row r="1" spans="1:18" ht="13.8">
      <c r="A1" s="131" t="s">
        <v>505</v>
      </c>
      <c r="B1" s="132"/>
      <c r="C1" s="133" t="s">
        <v>506</v>
      </c>
      <c r="D1" s="134" t="s">
        <v>473</v>
      </c>
      <c r="E1" s="135" t="s">
        <v>474</v>
      </c>
      <c r="F1" s="136" t="s">
        <v>475</v>
      </c>
      <c r="G1" s="137" t="s">
        <v>481</v>
      </c>
      <c r="H1" s="138" t="s">
        <v>476</v>
      </c>
      <c r="I1" s="139" t="s">
        <v>477</v>
      </c>
      <c r="J1" s="139" t="s">
        <v>478</v>
      </c>
      <c r="K1" s="139" t="s">
        <v>479</v>
      </c>
      <c r="L1" s="137" t="s">
        <v>480</v>
      </c>
      <c r="M1" s="129" t="s">
        <v>483</v>
      </c>
      <c r="O1" s="166" t="s">
        <v>414</v>
      </c>
      <c r="P1" s="167"/>
      <c r="Q1" s="167"/>
      <c r="R1" s="130"/>
    </row>
    <row r="2" spans="1:18" ht="69">
      <c r="A2" s="140" t="s">
        <v>391</v>
      </c>
      <c r="B2" s="11"/>
      <c r="C2" s="13" t="s">
        <v>466</v>
      </c>
      <c r="D2" s="15">
        <v>0.37</v>
      </c>
      <c r="E2" s="14">
        <v>2251160</v>
      </c>
      <c r="F2" s="128">
        <v>30.806999999999999</v>
      </c>
      <c r="G2" s="17">
        <f>D2*E2*F2</f>
        <v>25660049.864399996</v>
      </c>
      <c r="H2" s="17"/>
      <c r="I2" s="18"/>
      <c r="J2" s="17"/>
      <c r="K2" s="17"/>
      <c r="L2" s="17">
        <f>SUM(G2:K2)</f>
        <v>25660049.864399996</v>
      </c>
      <c r="M2" s="118" t="s">
        <v>491</v>
      </c>
      <c r="N2" s="19" t="s">
        <v>433</v>
      </c>
      <c r="O2" s="19" t="s">
        <v>467</v>
      </c>
      <c r="P2" s="20"/>
      <c r="Q2" s="21" t="s">
        <v>421</v>
      </c>
    </row>
    <row r="3" spans="1:18" ht="41.4">
      <c r="A3" s="141"/>
      <c r="B3" s="12"/>
      <c r="C3" s="22" t="s">
        <v>468</v>
      </c>
      <c r="D3" s="15"/>
      <c r="E3" s="14"/>
      <c r="F3" s="23"/>
      <c r="G3" s="17"/>
      <c r="H3" s="17">
        <v>173396</v>
      </c>
      <c r="I3" s="17"/>
      <c r="J3" s="17"/>
      <c r="K3" s="17"/>
      <c r="L3" s="17">
        <f>SUM(G3:K3)</f>
        <v>173396</v>
      </c>
      <c r="M3" s="22" t="s">
        <v>492</v>
      </c>
      <c r="N3" s="22" t="s">
        <v>431</v>
      </c>
      <c r="O3" s="22" t="s">
        <v>431</v>
      </c>
      <c r="P3" s="24" t="s">
        <v>396</v>
      </c>
    </row>
    <row r="4" spans="1:18" ht="82.8">
      <c r="A4" s="141"/>
      <c r="B4" s="12"/>
      <c r="C4" s="22" t="s">
        <v>430</v>
      </c>
      <c r="D4" s="25"/>
      <c r="E4" s="26"/>
      <c r="F4" s="16"/>
      <c r="G4" s="17"/>
      <c r="H4" s="17"/>
      <c r="I4" s="27">
        <v>392763</v>
      </c>
      <c r="J4" s="17"/>
      <c r="K4" s="17"/>
      <c r="L4" s="17">
        <f t="shared" ref="L4:L28" si="0">SUM(G4:K4)</f>
        <v>392763</v>
      </c>
      <c r="M4" s="22" t="s">
        <v>504</v>
      </c>
      <c r="N4" s="22" t="s">
        <v>432</v>
      </c>
      <c r="O4" s="28" t="s">
        <v>422</v>
      </c>
      <c r="P4" s="22"/>
      <c r="Q4" s="29"/>
    </row>
    <row r="5" spans="1:18" ht="111" thickBot="1">
      <c r="A5" s="142"/>
      <c r="B5" s="30"/>
      <c r="C5" s="31" t="s">
        <v>434</v>
      </c>
      <c r="D5" s="32">
        <v>0.37</v>
      </c>
      <c r="E5" s="33">
        <v>200960</v>
      </c>
      <c r="F5" s="34">
        <v>30.806999999999999</v>
      </c>
      <c r="G5" s="27"/>
      <c r="H5" s="27"/>
      <c r="I5" s="27"/>
      <c r="J5" s="27">
        <f>D5*F5*E5</f>
        <v>2290660.6463999995</v>
      </c>
      <c r="K5" s="27"/>
      <c r="L5" s="27">
        <f t="shared" si="0"/>
        <v>2290660.6463999995</v>
      </c>
      <c r="M5" s="35" t="s">
        <v>493</v>
      </c>
      <c r="N5" s="22" t="s">
        <v>464</v>
      </c>
      <c r="O5" s="35" t="s">
        <v>451</v>
      </c>
      <c r="P5" s="35" t="s">
        <v>398</v>
      </c>
      <c r="Q5" s="9" t="s">
        <v>397</v>
      </c>
    </row>
    <row r="6" spans="1:18" ht="19.5" customHeight="1">
      <c r="A6" s="143" t="s">
        <v>388</v>
      </c>
      <c r="B6" s="46" t="s">
        <v>392</v>
      </c>
      <c r="C6" s="147" t="s">
        <v>457</v>
      </c>
      <c r="D6" s="48">
        <v>0.34</v>
      </c>
      <c r="E6" s="47">
        <v>343370</v>
      </c>
      <c r="F6" s="36">
        <v>30.806999999999999</v>
      </c>
      <c r="G6" s="49">
        <f t="shared" ref="G6:G9" si="1">D6*E6*F6</f>
        <v>3596587.8605999998</v>
      </c>
      <c r="H6" s="49"/>
      <c r="I6" s="49"/>
      <c r="J6" s="49"/>
      <c r="K6" s="49"/>
      <c r="L6" s="37">
        <f t="shared" si="0"/>
        <v>3596587.8605999998</v>
      </c>
      <c r="M6" s="144" t="s">
        <v>494</v>
      </c>
      <c r="N6" s="22" t="s">
        <v>470</v>
      </c>
      <c r="O6" s="20" t="s">
        <v>422</v>
      </c>
      <c r="P6" s="20"/>
      <c r="Q6" s="20" t="s">
        <v>394</v>
      </c>
    </row>
    <row r="7" spans="1:18" ht="19.5" customHeight="1">
      <c r="A7" s="141"/>
      <c r="B7" s="51" t="s">
        <v>393</v>
      </c>
      <c r="C7" s="148"/>
      <c r="D7" s="54">
        <v>0.45</v>
      </c>
      <c r="E7" s="53">
        <v>230712</v>
      </c>
      <c r="F7" s="42">
        <v>30.806999999999999</v>
      </c>
      <c r="G7" s="55">
        <f t="shared" si="1"/>
        <v>3198395.0628</v>
      </c>
      <c r="H7" s="55"/>
      <c r="I7" s="55"/>
      <c r="J7" s="55"/>
      <c r="K7" s="55"/>
      <c r="L7" s="17">
        <f t="shared" si="0"/>
        <v>3198395.0628</v>
      </c>
      <c r="M7" s="145"/>
      <c r="N7" s="20"/>
      <c r="O7" s="20" t="s">
        <v>422</v>
      </c>
      <c r="P7" s="20"/>
      <c r="Q7" s="20" t="s">
        <v>394</v>
      </c>
    </row>
    <row r="8" spans="1:18" ht="39" customHeight="1">
      <c r="A8" s="141"/>
      <c r="B8" s="50" t="s">
        <v>348</v>
      </c>
      <c r="C8" s="148"/>
      <c r="D8" s="54">
        <v>0.37</v>
      </c>
      <c r="E8" s="53">
        <v>134760</v>
      </c>
      <c r="F8" s="42">
        <v>30.806999999999999</v>
      </c>
      <c r="G8" s="55">
        <f t="shared" si="1"/>
        <v>1536073.9883999999</v>
      </c>
      <c r="H8" s="55"/>
      <c r="I8" s="55"/>
      <c r="J8" s="55"/>
      <c r="K8" s="55"/>
      <c r="L8" s="17">
        <f t="shared" si="0"/>
        <v>1536073.9883999999</v>
      </c>
      <c r="M8" s="145"/>
      <c r="N8" s="56" t="s">
        <v>449</v>
      </c>
      <c r="O8" s="20" t="s">
        <v>422</v>
      </c>
      <c r="P8" s="57" t="s">
        <v>450</v>
      </c>
    </row>
    <row r="9" spans="1:18" ht="19.5" customHeight="1">
      <c r="A9" s="141"/>
      <c r="B9" s="52" t="s">
        <v>349</v>
      </c>
      <c r="C9" s="149"/>
      <c r="D9" s="54">
        <v>0.34</v>
      </c>
      <c r="E9" s="53">
        <f>154380</f>
        <v>154380</v>
      </c>
      <c r="F9" s="42">
        <v>30.806999999999999</v>
      </c>
      <c r="G9" s="55">
        <f t="shared" si="1"/>
        <v>1617034.7844</v>
      </c>
      <c r="H9" s="55"/>
      <c r="I9" s="55"/>
      <c r="J9" s="55"/>
      <c r="K9" s="55"/>
      <c r="L9" s="17">
        <f t="shared" si="0"/>
        <v>1617034.7844</v>
      </c>
      <c r="M9" s="146"/>
      <c r="N9" s="20"/>
      <c r="O9" s="20" t="s">
        <v>422</v>
      </c>
      <c r="P9" s="20"/>
      <c r="Q9" s="20"/>
    </row>
    <row r="10" spans="1:18" ht="41.4">
      <c r="A10" s="141"/>
      <c r="B10" s="52"/>
      <c r="C10" s="58" t="s">
        <v>455</v>
      </c>
      <c r="D10" s="54"/>
      <c r="E10" s="53"/>
      <c r="F10" s="59"/>
      <c r="G10" s="55"/>
      <c r="H10" s="55">
        <v>125610</v>
      </c>
      <c r="I10" s="55"/>
      <c r="J10" s="55"/>
      <c r="K10" s="55"/>
      <c r="L10" s="17">
        <f t="shared" si="0"/>
        <v>125610</v>
      </c>
      <c r="M10" s="22" t="s">
        <v>495</v>
      </c>
      <c r="N10" s="22" t="s">
        <v>436</v>
      </c>
      <c r="O10" s="22" t="s">
        <v>469</v>
      </c>
      <c r="P10" s="22"/>
      <c r="Q10" s="20"/>
    </row>
    <row r="11" spans="1:18" ht="69.599999999999994" thickBot="1">
      <c r="A11" s="142"/>
      <c r="B11" s="60"/>
      <c r="C11" s="61" t="s">
        <v>456</v>
      </c>
      <c r="D11" s="63"/>
      <c r="E11" s="62"/>
      <c r="F11" s="64"/>
      <c r="G11" s="65"/>
      <c r="H11" s="65"/>
      <c r="I11" s="65">
        <v>180801</v>
      </c>
      <c r="J11" s="65"/>
      <c r="K11" s="65"/>
      <c r="L11" s="43">
        <f t="shared" si="0"/>
        <v>180801</v>
      </c>
      <c r="M11" s="66" t="s">
        <v>496</v>
      </c>
      <c r="N11" s="22" t="s">
        <v>435</v>
      </c>
      <c r="O11" s="67" t="s">
        <v>422</v>
      </c>
      <c r="P11" s="22"/>
      <c r="Q11" s="20"/>
    </row>
    <row r="12" spans="1:18" ht="55.2">
      <c r="A12" s="143" t="s">
        <v>389</v>
      </c>
      <c r="B12" s="70" t="s">
        <v>399</v>
      </c>
      <c r="C12" s="38" t="s">
        <v>452</v>
      </c>
      <c r="D12" s="68">
        <v>1</v>
      </c>
      <c r="E12" s="39">
        <v>43410</v>
      </c>
      <c r="F12" s="40">
        <v>30.806999999999999</v>
      </c>
      <c r="G12" s="41">
        <f>D12*E12*F12</f>
        <v>1337331.8699999999</v>
      </c>
      <c r="H12" s="41"/>
      <c r="I12" s="17"/>
      <c r="J12" s="41"/>
      <c r="K12" s="41"/>
      <c r="L12" s="41">
        <f t="shared" ref="L12:L14" si="2">SUM(G12:K12)</f>
        <v>1337331.8699999999</v>
      </c>
      <c r="M12" s="44" t="s">
        <v>497</v>
      </c>
      <c r="N12" s="22" t="s">
        <v>426</v>
      </c>
      <c r="O12" s="35" t="s">
        <v>437</v>
      </c>
      <c r="P12" s="35" t="s">
        <v>424</v>
      </c>
      <c r="Q12" s="20" t="s">
        <v>400</v>
      </c>
    </row>
    <row r="13" spans="1:18" ht="41.4">
      <c r="A13" s="141"/>
      <c r="B13" s="71"/>
      <c r="C13" s="72" t="s">
        <v>438</v>
      </c>
      <c r="D13" s="73"/>
      <c r="E13" s="74"/>
      <c r="F13" s="75"/>
      <c r="G13" s="41"/>
      <c r="H13" s="76"/>
      <c r="I13" s="27">
        <v>12388</v>
      </c>
      <c r="J13" s="76"/>
      <c r="K13" s="76"/>
      <c r="L13" s="76">
        <v>12388</v>
      </c>
      <c r="M13" s="77" t="s">
        <v>498</v>
      </c>
      <c r="N13" s="22"/>
      <c r="O13" s="35" t="s">
        <v>437</v>
      </c>
      <c r="P13" s="35"/>
      <c r="Q13" s="78"/>
    </row>
    <row r="14" spans="1:18" ht="42" thickBot="1">
      <c r="A14" s="142"/>
      <c r="B14" s="79"/>
      <c r="C14" s="80" t="s">
        <v>447</v>
      </c>
      <c r="D14" s="81">
        <v>1</v>
      </c>
      <c r="E14" s="33">
        <v>36833</v>
      </c>
      <c r="F14" s="16">
        <v>30.806999999999999</v>
      </c>
      <c r="G14" s="41">
        <f>D14*E14*F14</f>
        <v>1134714.2309999999</v>
      </c>
      <c r="H14" s="27"/>
      <c r="I14" s="27"/>
      <c r="J14" s="27"/>
      <c r="K14" s="27"/>
      <c r="L14" s="27">
        <f t="shared" si="2"/>
        <v>1134714.2309999999</v>
      </c>
      <c r="M14" s="69" t="s">
        <v>482</v>
      </c>
      <c r="N14" s="35" t="s">
        <v>420</v>
      </c>
      <c r="O14" s="35" t="s">
        <v>423</v>
      </c>
      <c r="P14" s="35" t="s">
        <v>415</v>
      </c>
    </row>
    <row r="15" spans="1:18" ht="18" customHeight="1">
      <c r="A15" s="143" t="s">
        <v>390</v>
      </c>
      <c r="B15" s="155" t="s">
        <v>401</v>
      </c>
      <c r="C15" s="161" t="s">
        <v>453</v>
      </c>
      <c r="D15" s="122"/>
      <c r="E15" s="123">
        <v>1000000</v>
      </c>
      <c r="F15" s="124">
        <v>4.9930000000000003</v>
      </c>
      <c r="G15" s="125"/>
      <c r="H15" s="125"/>
      <c r="I15" s="125"/>
      <c r="J15" s="125"/>
      <c r="K15" s="125"/>
      <c r="L15" s="126">
        <v>7720836</v>
      </c>
      <c r="M15" s="177" t="s">
        <v>499</v>
      </c>
      <c r="N15" s="180" t="s">
        <v>442</v>
      </c>
      <c r="O15" s="174" t="s">
        <v>462</v>
      </c>
      <c r="P15" s="169" t="s">
        <v>403</v>
      </c>
    </row>
    <row r="16" spans="1:18" ht="18" customHeight="1">
      <c r="A16" s="141"/>
      <c r="B16" s="156"/>
      <c r="C16" s="162"/>
      <c r="D16" s="127"/>
      <c r="E16" s="127"/>
      <c r="F16" s="127"/>
      <c r="G16" s="127"/>
      <c r="H16" s="127"/>
      <c r="I16" s="127"/>
      <c r="J16" s="127"/>
      <c r="K16" s="127"/>
      <c r="L16" s="127"/>
      <c r="M16" s="178"/>
      <c r="N16" s="180"/>
      <c r="O16" s="175"/>
      <c r="P16" s="170"/>
    </row>
    <row r="17" spans="1:17" ht="18" customHeight="1">
      <c r="A17" s="141"/>
      <c r="B17" s="154"/>
      <c r="C17" s="163"/>
      <c r="D17" s="127"/>
      <c r="E17" s="127"/>
      <c r="F17" s="127"/>
      <c r="G17" s="127"/>
      <c r="H17" s="127"/>
      <c r="I17" s="127"/>
      <c r="J17" s="127"/>
      <c r="K17" s="127"/>
      <c r="L17" s="127"/>
      <c r="M17" s="179"/>
      <c r="N17" s="180"/>
      <c r="O17" s="176"/>
      <c r="P17" s="170"/>
    </row>
    <row r="18" spans="1:17" ht="13.8">
      <c r="A18" s="141"/>
      <c r="B18" s="85"/>
      <c r="C18" s="86" t="s">
        <v>454</v>
      </c>
      <c r="D18" s="84"/>
      <c r="E18" s="83"/>
      <c r="F18" s="59"/>
      <c r="G18" s="55"/>
      <c r="H18" s="55"/>
      <c r="I18" s="55">
        <v>1705639</v>
      </c>
      <c r="J18" s="55"/>
      <c r="K18" s="55"/>
      <c r="L18" s="17">
        <v>1705639</v>
      </c>
      <c r="M18" s="117"/>
      <c r="N18" s="88"/>
      <c r="O18" s="89" t="s">
        <v>439</v>
      </c>
      <c r="P18" s="90"/>
    </row>
    <row r="19" spans="1:17" ht="27.6">
      <c r="A19" s="141"/>
      <c r="B19" s="85"/>
      <c r="C19" s="91" t="s">
        <v>440</v>
      </c>
      <c r="D19" s="93"/>
      <c r="E19" s="83"/>
      <c r="F19" s="59"/>
      <c r="G19" s="55"/>
      <c r="H19" s="55"/>
      <c r="I19" s="87"/>
      <c r="J19" s="55"/>
      <c r="K19" s="55">
        <v>25200</v>
      </c>
      <c r="L19" s="17">
        <v>25200</v>
      </c>
      <c r="M19" s="20" t="s">
        <v>484</v>
      </c>
      <c r="N19" s="22" t="s">
        <v>425</v>
      </c>
      <c r="O19" s="20" t="s">
        <v>439</v>
      </c>
      <c r="P19" s="92"/>
      <c r="Q19" s="92"/>
    </row>
    <row r="20" spans="1:17" ht="151.80000000000001">
      <c r="A20" s="141"/>
      <c r="B20" s="153"/>
      <c r="C20" s="22" t="s">
        <v>485</v>
      </c>
      <c r="D20" s="97"/>
      <c r="E20" s="83"/>
      <c r="F20" s="59"/>
      <c r="G20" s="55"/>
      <c r="H20" s="55"/>
      <c r="I20" s="94"/>
      <c r="J20" s="55">
        <f>485909.33*4.993</f>
        <v>2426145.2846900001</v>
      </c>
      <c r="K20" s="55"/>
      <c r="L20" s="17">
        <f t="shared" ref="L20:L26" si="3">SUM(G20:K20)</f>
        <v>2426145.2846900001</v>
      </c>
      <c r="M20" s="22" t="s">
        <v>500</v>
      </c>
      <c r="N20" s="22" t="s">
        <v>441</v>
      </c>
      <c r="O20" s="95" t="s">
        <v>463</v>
      </c>
      <c r="P20" s="96" t="s">
        <v>406</v>
      </c>
    </row>
    <row r="21" spans="1:17" ht="55.2">
      <c r="A21" s="141"/>
      <c r="B21" s="154"/>
      <c r="C21" s="58" t="s">
        <v>444</v>
      </c>
      <c r="D21" s="100">
        <v>0</v>
      </c>
      <c r="E21" s="98">
        <v>0</v>
      </c>
      <c r="F21" s="59">
        <v>0</v>
      </c>
      <c r="G21" s="55"/>
      <c r="H21" s="55"/>
      <c r="I21" s="55"/>
      <c r="J21" s="55"/>
      <c r="K21" s="55"/>
      <c r="L21" s="17">
        <f>SUM(G21:K21)</f>
        <v>0</v>
      </c>
      <c r="M21" s="20" t="s">
        <v>486</v>
      </c>
      <c r="N21" s="22" t="s">
        <v>443</v>
      </c>
      <c r="O21" s="13" t="s">
        <v>422</v>
      </c>
      <c r="P21" s="99"/>
      <c r="Q21" s="67"/>
    </row>
    <row r="22" spans="1:17" ht="166.2" thickBot="1">
      <c r="A22" s="141"/>
      <c r="B22" s="50" t="s">
        <v>350</v>
      </c>
      <c r="C22" s="22" t="s">
        <v>488</v>
      </c>
      <c r="D22" s="105" t="s">
        <v>402</v>
      </c>
      <c r="E22" s="83">
        <v>968377</v>
      </c>
      <c r="F22" s="101">
        <v>4.9930000000000003</v>
      </c>
      <c r="G22" s="55"/>
      <c r="H22" s="55">
        <v>140066</v>
      </c>
      <c r="I22" s="55"/>
      <c r="J22" s="55"/>
      <c r="K22" s="55">
        <f>81104*F22</f>
        <v>404952.27200000006</v>
      </c>
      <c r="L22" s="17">
        <f>SUM(G22:K22)</f>
        <v>545018.27200000011</v>
      </c>
      <c r="M22" s="102" t="s">
        <v>501</v>
      </c>
      <c r="N22" s="22"/>
      <c r="O22" s="103" t="s">
        <v>422</v>
      </c>
      <c r="P22" s="104" t="s">
        <v>408</v>
      </c>
      <c r="Q22" s="20" t="s">
        <v>407</v>
      </c>
    </row>
    <row r="23" spans="1:17" ht="42" thickBot="1">
      <c r="A23" s="141"/>
      <c r="B23" s="83" t="s">
        <v>409</v>
      </c>
      <c r="C23" s="22" t="s">
        <v>465</v>
      </c>
      <c r="D23" s="105" t="s">
        <v>402</v>
      </c>
      <c r="E23" s="83">
        <v>48660</v>
      </c>
      <c r="F23" s="101">
        <v>4.9930000000000003</v>
      </c>
      <c r="G23" s="49">
        <f>1.65*E23*F23</f>
        <v>400882.97700000001</v>
      </c>
      <c r="H23" s="55"/>
      <c r="I23" s="55"/>
      <c r="J23" s="55"/>
      <c r="K23" s="55"/>
      <c r="L23" s="17">
        <f t="shared" si="3"/>
        <v>400882.97700000001</v>
      </c>
      <c r="M23" s="159" t="s">
        <v>487</v>
      </c>
      <c r="N23" s="22" t="s">
        <v>417</v>
      </c>
      <c r="O23" s="171" t="s">
        <v>472</v>
      </c>
      <c r="P23" s="106" t="s">
        <v>416</v>
      </c>
      <c r="Q23" s="168" t="s">
        <v>410</v>
      </c>
    </row>
    <row r="24" spans="1:17" ht="27.6">
      <c r="A24" s="141"/>
      <c r="B24" s="83" t="s">
        <v>411</v>
      </c>
      <c r="C24" s="22" t="s">
        <v>445</v>
      </c>
      <c r="D24" s="84" t="s">
        <v>502</v>
      </c>
      <c r="E24" s="83">
        <v>150000</v>
      </c>
      <c r="F24" s="101">
        <v>4.9930000000000003</v>
      </c>
      <c r="G24" s="49">
        <f>1.65*E24*F24</f>
        <v>1235767.5</v>
      </c>
      <c r="H24" s="55"/>
      <c r="I24" s="55"/>
      <c r="J24" s="55"/>
      <c r="K24" s="55"/>
      <c r="L24" s="17">
        <f t="shared" si="3"/>
        <v>1235767.5</v>
      </c>
      <c r="M24" s="145"/>
      <c r="N24" s="22" t="s">
        <v>418</v>
      </c>
      <c r="O24" s="172"/>
      <c r="P24" s="56"/>
      <c r="Q24" s="168"/>
    </row>
    <row r="25" spans="1:17" ht="28.2" thickBot="1">
      <c r="A25" s="141"/>
      <c r="B25" s="83" t="s">
        <v>412</v>
      </c>
      <c r="C25" s="22" t="s">
        <v>446</v>
      </c>
      <c r="D25" s="107" t="s">
        <v>405</v>
      </c>
      <c r="E25" s="83">
        <v>150000</v>
      </c>
      <c r="F25" s="101">
        <v>4.9930000000000003</v>
      </c>
      <c r="G25" s="55">
        <f>1.5*E25*F25</f>
        <v>1123425</v>
      </c>
      <c r="H25" s="55"/>
      <c r="I25" s="55"/>
      <c r="J25" s="55"/>
      <c r="K25" s="55"/>
      <c r="L25" s="17">
        <f t="shared" si="3"/>
        <v>1123425</v>
      </c>
      <c r="M25" s="146"/>
      <c r="N25" s="22" t="s">
        <v>419</v>
      </c>
      <c r="O25" s="173"/>
      <c r="P25" s="56"/>
      <c r="Q25" s="168"/>
    </row>
    <row r="26" spans="1:17" ht="14.4" thickBot="1">
      <c r="A26" s="142"/>
      <c r="B26" s="50" t="s">
        <v>404</v>
      </c>
      <c r="C26" s="91" t="s">
        <v>448</v>
      </c>
      <c r="D26" s="48" t="s">
        <v>503</v>
      </c>
      <c r="E26" s="108">
        <v>86530</v>
      </c>
      <c r="F26" s="109">
        <v>4.9930000000000003</v>
      </c>
      <c r="G26" s="110">
        <f>1.47*E26*F26</f>
        <v>635105.10629999998</v>
      </c>
      <c r="H26" s="55"/>
      <c r="I26" s="55"/>
      <c r="J26" s="55"/>
      <c r="K26" s="55"/>
      <c r="L26" s="110">
        <f t="shared" si="3"/>
        <v>635105.10629999998</v>
      </c>
      <c r="M26" s="56"/>
      <c r="N26" s="22"/>
      <c r="O26" s="35" t="s">
        <v>471</v>
      </c>
      <c r="P26" s="56"/>
      <c r="Q26" s="56" t="s">
        <v>413</v>
      </c>
    </row>
    <row r="27" spans="1:17" ht="93.9" customHeight="1">
      <c r="A27" s="150" t="s">
        <v>395</v>
      </c>
      <c r="B27" s="45"/>
      <c r="C27" s="111" t="s">
        <v>458</v>
      </c>
      <c r="D27" s="181">
        <v>0.2</v>
      </c>
      <c r="E27" s="47">
        <v>314324</v>
      </c>
      <c r="F27" s="82">
        <v>30.806999999999999</v>
      </c>
      <c r="G27" s="49">
        <v>1936676</v>
      </c>
      <c r="H27" s="49"/>
      <c r="I27" s="49"/>
      <c r="J27" s="49"/>
      <c r="K27" s="49"/>
      <c r="L27" s="37">
        <f t="shared" si="0"/>
        <v>1936676</v>
      </c>
      <c r="M27" s="119" t="s">
        <v>489</v>
      </c>
      <c r="N27" s="22" t="s">
        <v>427</v>
      </c>
      <c r="O27" s="22" t="s">
        <v>460</v>
      </c>
      <c r="P27" s="20"/>
      <c r="Q27" s="20"/>
    </row>
    <row r="28" spans="1:17" ht="47.25" customHeight="1" thickBot="1">
      <c r="A28" s="151"/>
      <c r="B28" s="50"/>
      <c r="C28" s="157" t="s">
        <v>459</v>
      </c>
      <c r="D28" s="113">
        <v>7.71</v>
      </c>
      <c r="E28" s="83">
        <v>5495675</v>
      </c>
      <c r="F28" s="59"/>
      <c r="G28" s="55">
        <v>42371654</v>
      </c>
      <c r="H28" s="55"/>
      <c r="I28" s="55"/>
      <c r="K28" s="55"/>
      <c r="L28" s="17">
        <f t="shared" si="0"/>
        <v>42371654</v>
      </c>
      <c r="M28" s="159" t="s">
        <v>490</v>
      </c>
      <c r="N28" s="22" t="s">
        <v>428</v>
      </c>
      <c r="O28" s="164" t="s">
        <v>461</v>
      </c>
      <c r="P28" s="20"/>
      <c r="Q28" s="20"/>
    </row>
    <row r="29" spans="1:17" ht="87" customHeight="1" thickTop="1" thickBot="1">
      <c r="A29" s="152"/>
      <c r="B29" s="112"/>
      <c r="C29" s="158"/>
      <c r="D29" s="120">
        <v>11.31</v>
      </c>
      <c r="E29" s="114">
        <v>545965</v>
      </c>
      <c r="F29" s="115"/>
      <c r="G29" s="121">
        <v>6174864</v>
      </c>
      <c r="H29" s="116"/>
      <c r="I29" s="116"/>
      <c r="J29" s="116"/>
      <c r="K29" s="116"/>
      <c r="L29" s="121">
        <v>6174864</v>
      </c>
      <c r="M29" s="160"/>
      <c r="N29" s="22" t="s">
        <v>429</v>
      </c>
      <c r="O29" s="165"/>
      <c r="P29" s="20"/>
      <c r="Q29" s="20"/>
    </row>
    <row r="30" spans="1:17" ht="13.8" thickTop="1"/>
  </sheetData>
  <mergeCells count="21">
    <mergeCell ref="O28:O29"/>
    <mergeCell ref="O1:Q1"/>
    <mergeCell ref="Q23:Q25"/>
    <mergeCell ref="P15:P17"/>
    <mergeCell ref="M23:M25"/>
    <mergeCell ref="O23:O25"/>
    <mergeCell ref="O15:O17"/>
    <mergeCell ref="M15:M17"/>
    <mergeCell ref="N15:N17"/>
    <mergeCell ref="A2:A5"/>
    <mergeCell ref="A6:A11"/>
    <mergeCell ref="M6:M9"/>
    <mergeCell ref="C6:C9"/>
    <mergeCell ref="A27:A29"/>
    <mergeCell ref="A15:A26"/>
    <mergeCell ref="B20:B21"/>
    <mergeCell ref="B15:B17"/>
    <mergeCell ref="A12:A14"/>
    <mergeCell ref="C28:C29"/>
    <mergeCell ref="M28:M29"/>
    <mergeCell ref="C15:C17"/>
  </mergeCells>
  <phoneticPr fontId="3" type="noConversion"/>
  <pageMargins left="0.39370078740157483" right="0.39370078740157483" top="0.39370078740157483" bottom="0.39370078740157483" header="0.31496062992125984" footer="0.39370078740157483"/>
  <pageSetup paperSize="8" scale="82" fitToHeight="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57"/>
  <sheetViews>
    <sheetView workbookViewId="0">
      <selection activeCell="H6" sqref="H6"/>
    </sheetView>
  </sheetViews>
  <sheetFormatPr defaultRowHeight="16.2"/>
  <cols>
    <col min="1" max="1" width="11.6640625" bestFit="1" customWidth="1"/>
    <col min="2" max="2" width="9" style="1"/>
  </cols>
  <sheetData>
    <row r="1" spans="1:2">
      <c r="A1" t="s">
        <v>12</v>
      </c>
      <c r="B1" s="1" t="s">
        <v>13</v>
      </c>
    </row>
    <row r="2" spans="1:2">
      <c r="A2" t="s">
        <v>14</v>
      </c>
      <c r="B2" s="1" t="s">
        <v>15</v>
      </c>
    </row>
    <row r="3" spans="1:2">
      <c r="A3" t="s">
        <v>16</v>
      </c>
      <c r="B3" s="1" t="s">
        <v>15</v>
      </c>
    </row>
    <row r="4" spans="1:2">
      <c r="A4" t="s">
        <v>17</v>
      </c>
      <c r="B4" s="1" t="s">
        <v>18</v>
      </c>
    </row>
    <row r="6" spans="1:2">
      <c r="B6" s="1" t="s">
        <v>19</v>
      </c>
    </row>
    <row r="7" spans="1:2">
      <c r="B7" s="1" t="s">
        <v>20</v>
      </c>
    </row>
    <row r="8" spans="1:2">
      <c r="B8" s="1" t="s">
        <v>21</v>
      </c>
    </row>
    <row r="9" spans="1:2">
      <c r="A9" t="s">
        <v>22</v>
      </c>
    </row>
    <row r="10" spans="1:2">
      <c r="A10" t="s">
        <v>23</v>
      </c>
      <c r="B10" s="1">
        <v>6.0467744630678473</v>
      </c>
    </row>
    <row r="11" spans="1:2">
      <c r="A11" t="s">
        <v>24</v>
      </c>
      <c r="B11" s="1">
        <v>10.919204324841267</v>
      </c>
    </row>
    <row r="12" spans="1:2">
      <c r="A12" t="s">
        <v>25</v>
      </c>
      <c r="B12" s="1">
        <v>6.6366502672222207</v>
      </c>
    </row>
    <row r="13" spans="1:2">
      <c r="A13" t="s">
        <v>26</v>
      </c>
      <c r="B13" s="1">
        <v>6.5223935805235644</v>
      </c>
    </row>
    <row r="14" spans="1:2">
      <c r="A14" t="s">
        <v>27</v>
      </c>
      <c r="B14" s="1">
        <v>6.51203839925574</v>
      </c>
    </row>
    <row r="15" spans="1:2">
      <c r="A15" t="s">
        <v>28</v>
      </c>
      <c r="B15" s="1">
        <v>8.7255870106249986</v>
      </c>
    </row>
    <row r="16" spans="1:2">
      <c r="A16" t="s">
        <v>29</v>
      </c>
      <c r="B16" s="1">
        <v>4.7891038841929978</v>
      </c>
    </row>
    <row r="17" spans="1:2">
      <c r="A17" t="s">
        <v>30</v>
      </c>
      <c r="B17" s="1">
        <v>8.3393850168941857</v>
      </c>
    </row>
    <row r="18" spans="1:2">
      <c r="A18" t="s">
        <v>31</v>
      </c>
      <c r="B18" s="1">
        <v>6.2481257992000003</v>
      </c>
    </row>
    <row r="19" spans="1:2">
      <c r="A19" t="s">
        <v>10</v>
      </c>
      <c r="B19" s="1">
        <v>4.7635291890401126</v>
      </c>
    </row>
    <row r="20" spans="1:2">
      <c r="A20" t="s">
        <v>32</v>
      </c>
      <c r="B20" s="1">
        <v>4.9533285564112202</v>
      </c>
    </row>
    <row r="21" spans="1:2">
      <c r="A21" t="s">
        <v>33</v>
      </c>
      <c r="B21" s="1">
        <v>6.7427286786107308</v>
      </c>
    </row>
    <row r="22" spans="1:2">
      <c r="A22" t="s">
        <v>34</v>
      </c>
      <c r="B22" s="1">
        <v>4.8704599283492449</v>
      </c>
    </row>
    <row r="23" spans="1:2">
      <c r="A23" t="s">
        <v>35</v>
      </c>
      <c r="B23" s="1">
        <v>4.9563083212175236</v>
      </c>
    </row>
    <row r="24" spans="1:2">
      <c r="A24" t="s">
        <v>36</v>
      </c>
      <c r="B24" s="1">
        <v>5.0627165968888885</v>
      </c>
    </row>
    <row r="25" spans="1:2">
      <c r="A25" t="s">
        <v>37</v>
      </c>
      <c r="B25" s="1">
        <v>5.16431005735204</v>
      </c>
    </row>
    <row r="26" spans="1:2">
      <c r="A26" t="s">
        <v>38</v>
      </c>
      <c r="B26" s="1">
        <v>5.2926133187863611</v>
      </c>
    </row>
    <row r="27" spans="1:2">
      <c r="A27" t="s">
        <v>39</v>
      </c>
      <c r="B27" s="1">
        <v>6.2512069952480784</v>
      </c>
    </row>
    <row r="28" spans="1:2">
      <c r="A28" t="s">
        <v>40</v>
      </c>
      <c r="B28" s="1">
        <v>5.0956581881783345</v>
      </c>
    </row>
    <row r="29" spans="1:2">
      <c r="A29" t="s">
        <v>41</v>
      </c>
      <c r="B29" s="1">
        <v>5.1674489513148174</v>
      </c>
    </row>
    <row r="30" spans="1:2">
      <c r="A30" t="s">
        <v>42</v>
      </c>
      <c r="B30" s="1">
        <v>6.1859515076799729</v>
      </c>
    </row>
    <row r="31" spans="1:2">
      <c r="A31" t="s">
        <v>43</v>
      </c>
      <c r="B31" s="1">
        <v>5.1261718825303042</v>
      </c>
    </row>
    <row r="32" spans="1:2">
      <c r="A32" t="s">
        <v>44</v>
      </c>
      <c r="B32" s="1">
        <v>4.9951066139380327</v>
      </c>
    </row>
    <row r="33" spans="1:2">
      <c r="A33" t="s">
        <v>45</v>
      </c>
      <c r="B33" s="1">
        <v>5.3222401284571426</v>
      </c>
    </row>
    <row r="34" spans="1:2">
      <c r="A34" t="s">
        <v>46</v>
      </c>
      <c r="B34" s="1">
        <v>5.2313711408214303</v>
      </c>
    </row>
    <row r="35" spans="1:2">
      <c r="A35" t="s">
        <v>47</v>
      </c>
      <c r="B35" s="1">
        <v>5.4524336385869567</v>
      </c>
    </row>
    <row r="36" spans="1:2">
      <c r="A36" t="s">
        <v>48</v>
      </c>
      <c r="B36" s="1">
        <v>5.5296917712023808</v>
      </c>
    </row>
    <row r="37" spans="1:2">
      <c r="A37" t="s">
        <v>49</v>
      </c>
      <c r="B37" s="1">
        <v>6.1177840017391301</v>
      </c>
    </row>
    <row r="38" spans="1:2">
      <c r="A38" t="s">
        <v>50</v>
      </c>
      <c r="B38" s="1">
        <v>5.9658294199111124</v>
      </c>
    </row>
    <row r="39" spans="1:2">
      <c r="A39" t="s">
        <v>11</v>
      </c>
      <c r="B39" s="1">
        <v>5.7825820518428497</v>
      </c>
    </row>
    <row r="40" spans="1:2">
      <c r="A40" t="s">
        <v>51</v>
      </c>
      <c r="B40" s="1">
        <v>6.9137466749371344</v>
      </c>
    </row>
    <row r="41" spans="1:2">
      <c r="A41" t="s">
        <v>52</v>
      </c>
      <c r="B41" s="1">
        <v>5.3664469347156105</v>
      </c>
    </row>
    <row r="42" spans="1:2">
      <c r="A42" t="s">
        <v>53</v>
      </c>
      <c r="B42" s="1">
        <v>5.1152047228719795</v>
      </c>
    </row>
    <row r="43" spans="1:2">
      <c r="A43" t="s">
        <v>54</v>
      </c>
      <c r="B43" s="1">
        <v>4.9167713674333333</v>
      </c>
    </row>
    <row r="44" spans="1:2">
      <c r="A44" t="s">
        <v>55</v>
      </c>
      <c r="B44" s="1">
        <v>6.6956208534000012</v>
      </c>
    </row>
    <row r="45" spans="1:2">
      <c r="A45" t="s">
        <v>56</v>
      </c>
      <c r="B45" s="1">
        <v>5.0170590298533329</v>
      </c>
    </row>
    <row r="46" spans="1:2">
      <c r="A46" t="s">
        <v>57</v>
      </c>
      <c r="B46" s="1">
        <v>5.2339597125999999</v>
      </c>
    </row>
    <row r="47" spans="1:2">
      <c r="A47" t="s">
        <v>58</v>
      </c>
      <c r="B47" s="1">
        <v>7.0636732674871814</v>
      </c>
    </row>
    <row r="48" spans="1:2">
      <c r="A48" t="s">
        <v>59</v>
      </c>
      <c r="B48" s="1">
        <v>7.5324630653080291</v>
      </c>
    </row>
    <row r="49" spans="1:2">
      <c r="A49" t="s">
        <v>60</v>
      </c>
      <c r="B49" s="1">
        <v>6.9502223838666568</v>
      </c>
    </row>
    <row r="50" spans="1:2">
      <c r="A50" t="s">
        <v>61</v>
      </c>
      <c r="B50" s="1">
        <v>12.238062516333335</v>
      </c>
    </row>
    <row r="51" spans="1:2">
      <c r="A51" t="s">
        <v>62</v>
      </c>
      <c r="B51" s="1">
        <v>9.2625240338236523</v>
      </c>
    </row>
    <row r="52" spans="1:2">
      <c r="A52" t="s">
        <v>63</v>
      </c>
      <c r="B52" s="1">
        <v>7.8609149778480996</v>
      </c>
    </row>
    <row r="53" spans="1:2">
      <c r="A53" t="s">
        <v>64</v>
      </c>
      <c r="B53" s="1">
        <v>6.3409048248607354</v>
      </c>
    </row>
    <row r="54" spans="1:2">
      <c r="A54" t="s">
        <v>65</v>
      </c>
      <c r="B54" s="1">
        <v>8.0857095865040449</v>
      </c>
    </row>
    <row r="55" spans="1:2">
      <c r="A55" t="s">
        <v>66</v>
      </c>
      <c r="B55" s="1">
        <v>6.8814962392222228</v>
      </c>
    </row>
    <row r="56" spans="1:2">
      <c r="A56" t="s">
        <v>67</v>
      </c>
      <c r="B56" s="1">
        <v>12.861350242738686</v>
      </c>
    </row>
    <row r="57" spans="1:2">
      <c r="A57" t="s">
        <v>68</v>
      </c>
      <c r="B57" s="1">
        <v>9.0769080638544235</v>
      </c>
    </row>
    <row r="58" spans="1:2">
      <c r="A58" t="s">
        <v>69</v>
      </c>
      <c r="B58" s="1">
        <v>6.6663203336303605</v>
      </c>
    </row>
    <row r="59" spans="1:2">
      <c r="A59" t="s">
        <v>70</v>
      </c>
      <c r="B59" s="1">
        <v>9.3440105701863345</v>
      </c>
    </row>
    <row r="60" spans="1:2">
      <c r="A60" t="s">
        <v>71</v>
      </c>
      <c r="B60" s="1">
        <v>7.5454473808488602</v>
      </c>
    </row>
    <row r="61" spans="1:2">
      <c r="A61" t="s">
        <v>72</v>
      </c>
      <c r="B61" s="1">
        <v>5.872831278061545</v>
      </c>
    </row>
    <row r="62" spans="1:2">
      <c r="A62" t="s">
        <v>73</v>
      </c>
      <c r="B62" s="1">
        <v>5.9358165875496027</v>
      </c>
    </row>
    <row r="63" spans="1:2">
      <c r="A63" t="s">
        <v>74</v>
      </c>
      <c r="B63" s="1">
        <v>5.8127812423000007</v>
      </c>
    </row>
    <row r="64" spans="1:2">
      <c r="A64" t="s">
        <v>75</v>
      </c>
      <c r="B64" s="1">
        <v>6.7795156778478232</v>
      </c>
    </row>
    <row r="65" spans="1:2">
      <c r="A65" t="s">
        <v>76</v>
      </c>
      <c r="B65" s="1">
        <v>5.8873948559476981</v>
      </c>
    </row>
    <row r="66" spans="1:2">
      <c r="A66" t="s">
        <v>77</v>
      </c>
      <c r="B66" s="1">
        <v>5.9301220637896837</v>
      </c>
    </row>
    <row r="67" spans="1:2">
      <c r="A67" t="s">
        <v>78</v>
      </c>
      <c r="B67" s="1">
        <v>5.9401659559339279</v>
      </c>
    </row>
    <row r="68" spans="1:2">
      <c r="A68" t="s">
        <v>79</v>
      </c>
      <c r="B68" s="1">
        <v>6.1670871312996045</v>
      </c>
    </row>
    <row r="69" spans="1:2">
      <c r="A69" t="s">
        <v>80</v>
      </c>
      <c r="B69" s="1">
        <v>6.8244223359673937</v>
      </c>
    </row>
    <row r="70" spans="1:2">
      <c r="A70" t="s">
        <v>81</v>
      </c>
      <c r="B70" s="1">
        <v>5.7272959519353881</v>
      </c>
    </row>
    <row r="71" spans="1:2">
      <c r="A71" t="s">
        <v>82</v>
      </c>
      <c r="B71" s="1">
        <v>6.0502703325396823</v>
      </c>
    </row>
    <row r="72" spans="1:2">
      <c r="A72" t="s">
        <v>83</v>
      </c>
      <c r="B72" s="1">
        <v>5.8457153212571429</v>
      </c>
    </row>
    <row r="73" spans="1:2">
      <c r="A73" t="s">
        <v>84</v>
      </c>
      <c r="B73" s="1">
        <v>6.3203894987500018</v>
      </c>
    </row>
    <row r="74" spans="1:2">
      <c r="A74" t="s">
        <v>85</v>
      </c>
      <c r="B74" s="1">
        <v>7.4735330784200018</v>
      </c>
    </row>
    <row r="75" spans="1:2">
      <c r="A75" t="s">
        <v>86</v>
      </c>
      <c r="B75" s="1">
        <v>12.128818348879248</v>
      </c>
    </row>
    <row r="76" spans="1:2">
      <c r="A76" t="s">
        <v>87</v>
      </c>
      <c r="B76" s="1">
        <v>11.441159705882352</v>
      </c>
    </row>
    <row r="77" spans="1:2">
      <c r="A77" t="s">
        <v>88</v>
      </c>
      <c r="B77" s="1">
        <v>12.048443546271338</v>
      </c>
    </row>
    <row r="78" spans="1:2">
      <c r="A78" t="s">
        <v>89</v>
      </c>
      <c r="B78" s="1">
        <v>11.192929612745099</v>
      </c>
    </row>
    <row r="79" spans="1:2">
      <c r="A79" t="s">
        <v>90</v>
      </c>
      <c r="B79" s="1">
        <v>13.068012291858517</v>
      </c>
    </row>
    <row r="80" spans="1:2">
      <c r="A80" t="s">
        <v>91</v>
      </c>
      <c r="B80" s="1">
        <v>11.893134962616823</v>
      </c>
    </row>
    <row r="81" spans="1:2">
      <c r="A81" t="s">
        <v>92</v>
      </c>
      <c r="B81" s="1">
        <v>16.995240083404255</v>
      </c>
    </row>
    <row r="82" spans="1:2">
      <c r="A82" t="s">
        <v>93</v>
      </c>
      <c r="B82" s="1">
        <v>12.439938489020269</v>
      </c>
    </row>
    <row r="83" spans="1:2">
      <c r="A83" t="s">
        <v>94</v>
      </c>
      <c r="B83" s="1">
        <v>11.948993088235291</v>
      </c>
    </row>
    <row r="84" spans="1:2">
      <c r="A84" t="s">
        <v>95</v>
      </c>
      <c r="B84" s="1">
        <v>17.657920056648937</v>
      </c>
    </row>
    <row r="85" spans="1:2">
      <c r="A85" t="s">
        <v>96</v>
      </c>
      <c r="B85" s="1">
        <v>14.456586309377505</v>
      </c>
    </row>
    <row r="86" spans="1:2">
      <c r="A86" t="s">
        <v>97</v>
      </c>
      <c r="B86" s="1">
        <v>17.255369829999999</v>
      </c>
    </row>
    <row r="87" spans="1:2">
      <c r="A87" t="s">
        <v>98</v>
      </c>
      <c r="B87" s="1">
        <v>14.366186827683618</v>
      </c>
    </row>
    <row r="88" spans="1:2">
      <c r="A88" t="s">
        <v>99</v>
      </c>
      <c r="B88" s="1">
        <v>16.778082529999999</v>
      </c>
    </row>
    <row r="89" spans="1:2">
      <c r="A89" t="s">
        <v>100</v>
      </c>
      <c r="B89" s="1">
        <v>16.354150270000002</v>
      </c>
    </row>
    <row r="90" spans="1:2">
      <c r="A90" t="s">
        <v>101</v>
      </c>
      <c r="B90" s="1">
        <v>18.248584683333331</v>
      </c>
    </row>
    <row r="91" spans="1:2">
      <c r="A91" t="s">
        <v>102</v>
      </c>
      <c r="B91" s="1">
        <v>14.664091937499999</v>
      </c>
    </row>
    <row r="92" spans="1:2">
      <c r="A92" t="s">
        <v>103</v>
      </c>
      <c r="B92" s="1">
        <v>17.025969530000001</v>
      </c>
    </row>
    <row r="93" spans="1:2">
      <c r="A93" t="s">
        <v>104</v>
      </c>
      <c r="B93" s="1">
        <v>14.938316089285717</v>
      </c>
    </row>
    <row r="94" spans="1:2">
      <c r="A94" t="s">
        <v>105</v>
      </c>
      <c r="B94" s="1">
        <v>15.076833688040345</v>
      </c>
    </row>
    <row r="95" spans="1:2">
      <c r="A95" t="s">
        <v>106</v>
      </c>
      <c r="B95" s="1">
        <v>15.305041730337077</v>
      </c>
    </row>
    <row r="96" spans="1:2">
      <c r="A96" t="s">
        <v>107</v>
      </c>
      <c r="B96" s="1">
        <v>15.300172571984431</v>
      </c>
    </row>
    <row r="97" spans="1:2">
      <c r="A97" t="s">
        <v>108</v>
      </c>
      <c r="B97" s="1">
        <v>5.3108000672666664</v>
      </c>
    </row>
    <row r="98" spans="1:2">
      <c r="A98" t="s">
        <v>109</v>
      </c>
    </row>
    <row r="99" spans="1:2">
      <c r="A99" t="s">
        <v>110</v>
      </c>
    </row>
    <row r="100" spans="1:2">
      <c r="A100" t="s">
        <v>111</v>
      </c>
      <c r="B100" s="1">
        <v>24.752990528766667</v>
      </c>
    </row>
    <row r="101" spans="1:2">
      <c r="A101" t="s">
        <v>112</v>
      </c>
      <c r="B101" s="1">
        <v>20.105246110233246</v>
      </c>
    </row>
    <row r="102" spans="1:2">
      <c r="A102" t="s">
        <v>113</v>
      </c>
      <c r="B102" s="1">
        <v>12.816633667160975</v>
      </c>
    </row>
    <row r="103" spans="1:2">
      <c r="A103" t="s">
        <v>114</v>
      </c>
      <c r="B103" s="1">
        <v>12.041045840813331</v>
      </c>
    </row>
    <row r="104" spans="1:2">
      <c r="A104" t="s">
        <v>115</v>
      </c>
    </row>
    <row r="105" spans="1:2">
      <c r="A105" t="s">
        <v>116</v>
      </c>
      <c r="B105" s="1">
        <v>10.681124078431372</v>
      </c>
    </row>
    <row r="106" spans="1:2">
      <c r="A106" t="s">
        <v>117</v>
      </c>
      <c r="B106" s="1">
        <v>7.0854934180878875</v>
      </c>
    </row>
    <row r="107" spans="1:2">
      <c r="A107" t="s">
        <v>118</v>
      </c>
      <c r="B107" s="1">
        <v>6.9170370492729978</v>
      </c>
    </row>
    <row r="108" spans="1:2">
      <c r="A108" t="s">
        <v>119</v>
      </c>
      <c r="B108" s="1">
        <v>6.7227159421611162</v>
      </c>
    </row>
    <row r="109" spans="1:2">
      <c r="A109" t="s">
        <v>120</v>
      </c>
      <c r="B109" s="1">
        <v>7.9419928583911821</v>
      </c>
    </row>
    <row r="110" spans="1:2">
      <c r="A110" t="s">
        <v>121</v>
      </c>
      <c r="B110" s="1">
        <v>11.568877737719221</v>
      </c>
    </row>
    <row r="111" spans="1:2">
      <c r="A111" t="s">
        <v>122</v>
      </c>
    </row>
    <row r="112" spans="1:2">
      <c r="A112" t="s">
        <v>123</v>
      </c>
      <c r="B112" s="1">
        <v>7.6334920147483318</v>
      </c>
    </row>
    <row r="113" spans="1:2">
      <c r="A113" t="s">
        <v>124</v>
      </c>
      <c r="B113" s="1">
        <v>11.624644941895284</v>
      </c>
    </row>
    <row r="114" spans="1:2">
      <c r="A114" t="s">
        <v>125</v>
      </c>
    </row>
    <row r="115" spans="1:2">
      <c r="A115" t="s">
        <v>126</v>
      </c>
      <c r="B115" s="1">
        <v>7.8142192739208562</v>
      </c>
    </row>
    <row r="116" spans="1:2">
      <c r="A116" t="s">
        <v>127</v>
      </c>
      <c r="B116" s="1">
        <v>11.723199685674182</v>
      </c>
    </row>
    <row r="117" spans="1:2">
      <c r="A117" t="s">
        <v>128</v>
      </c>
      <c r="B117" s="1">
        <v>7.5978679061985259</v>
      </c>
    </row>
    <row r="118" spans="1:2">
      <c r="A118" t="s">
        <v>129</v>
      </c>
      <c r="B118" s="1">
        <v>7.2213324065370363</v>
      </c>
    </row>
    <row r="119" spans="1:2">
      <c r="A119" t="s">
        <v>130</v>
      </c>
      <c r="B119" s="1">
        <v>6.7515641328337885</v>
      </c>
    </row>
    <row r="120" spans="1:2">
      <c r="A120" t="s">
        <v>131</v>
      </c>
      <c r="B120" s="1">
        <v>6.6427391190957286</v>
      </c>
    </row>
    <row r="121" spans="1:2">
      <c r="A121" t="s">
        <v>132</v>
      </c>
      <c r="B121" s="1">
        <v>7.5231472590398996</v>
      </c>
    </row>
    <row r="122" spans="1:2">
      <c r="A122" t="s">
        <v>133</v>
      </c>
      <c r="B122" s="1">
        <v>7.3739464240630683</v>
      </c>
    </row>
    <row r="123" spans="1:2">
      <c r="A123" t="s">
        <v>134</v>
      </c>
      <c r="B123" s="1">
        <v>13.073081936603254</v>
      </c>
    </row>
    <row r="124" spans="1:2">
      <c r="A124" t="s">
        <v>135</v>
      </c>
      <c r="B124" s="1">
        <v>19.004056247925529</v>
      </c>
    </row>
    <row r="125" spans="1:2">
      <c r="A125" t="s">
        <v>136</v>
      </c>
      <c r="B125" s="1">
        <v>25.689810211764705</v>
      </c>
    </row>
    <row r="126" spans="1:2">
      <c r="A126" t="s">
        <v>137</v>
      </c>
      <c r="B126" s="1">
        <v>7.1488033476383226</v>
      </c>
    </row>
    <row r="127" spans="1:2">
      <c r="A127" t="s">
        <v>138</v>
      </c>
      <c r="B127" s="1">
        <v>6.6687258885145697</v>
      </c>
    </row>
    <row r="128" spans="1:2">
      <c r="A128" t="s">
        <v>139</v>
      </c>
      <c r="B128" s="1">
        <v>7.5590475057897653</v>
      </c>
    </row>
    <row r="129" spans="1:2">
      <c r="A129" t="s">
        <v>140</v>
      </c>
      <c r="B129" s="1">
        <v>6.4614039502617047</v>
      </c>
    </row>
    <row r="130" spans="1:2">
      <c r="A130" t="s">
        <v>141</v>
      </c>
      <c r="B130" s="1">
        <v>6.7990485146859898</v>
      </c>
    </row>
    <row r="131" spans="1:2">
      <c r="A131" t="s">
        <v>142</v>
      </c>
      <c r="B131" s="1">
        <v>7.5230768940677972</v>
      </c>
    </row>
    <row r="132" spans="1:2">
      <c r="A132" t="s">
        <v>143</v>
      </c>
      <c r="B132" s="1">
        <v>5.9427108854915183</v>
      </c>
    </row>
    <row r="133" spans="1:2">
      <c r="A133" t="s">
        <v>144</v>
      </c>
      <c r="B133" s="1">
        <v>5.3424917121159412</v>
      </c>
    </row>
    <row r="134" spans="1:2">
      <c r="A134" t="s">
        <v>145</v>
      </c>
      <c r="B134" s="1">
        <v>6.8670218214519645</v>
      </c>
    </row>
    <row r="135" spans="1:2">
      <c r="A135" t="s">
        <v>146</v>
      </c>
      <c r="B135" s="1">
        <v>8.9871605314255305</v>
      </c>
    </row>
    <row r="136" spans="1:2">
      <c r="A136" t="s">
        <v>147</v>
      </c>
      <c r="B136" s="1">
        <v>6.5994077758277516</v>
      </c>
    </row>
    <row r="137" spans="1:2">
      <c r="A137" t="s">
        <v>148</v>
      </c>
      <c r="B137" s="1">
        <v>6.7081951571843259</v>
      </c>
    </row>
    <row r="138" spans="1:2">
      <c r="A138" t="s">
        <v>149</v>
      </c>
      <c r="B138" s="1">
        <v>11.257527513618676</v>
      </c>
    </row>
    <row r="139" spans="1:2">
      <c r="A139" t="s">
        <v>150</v>
      </c>
      <c r="B139" s="1">
        <v>11.613347035294117</v>
      </c>
    </row>
    <row r="140" spans="1:2">
      <c r="A140" t="s">
        <v>151</v>
      </c>
      <c r="B140" s="1">
        <v>12.832063142857143</v>
      </c>
    </row>
    <row r="141" spans="1:2">
      <c r="A141" t="s">
        <v>152</v>
      </c>
      <c r="B141" s="1">
        <v>12.344522667655786</v>
      </c>
    </row>
    <row r="142" spans="1:2">
      <c r="A142" t="s">
        <v>153</v>
      </c>
      <c r="B142" s="1">
        <v>11.568747930084744</v>
      </c>
    </row>
    <row r="143" spans="1:2">
      <c r="A143" t="s">
        <v>154</v>
      </c>
      <c r="B143" s="1">
        <v>14.632279055999252</v>
      </c>
    </row>
    <row r="144" spans="1:2">
      <c r="A144" t="s">
        <v>155</v>
      </c>
      <c r="B144" s="1">
        <v>19.667504463563827</v>
      </c>
    </row>
    <row r="145" spans="1:2">
      <c r="A145" t="s">
        <v>156</v>
      </c>
      <c r="B145" s="1">
        <v>19.947393670850783</v>
      </c>
    </row>
    <row r="146" spans="1:2">
      <c r="A146" t="s">
        <v>157</v>
      </c>
      <c r="B146" s="1">
        <v>5.4938529884395431</v>
      </c>
    </row>
    <row r="147" spans="1:2">
      <c r="A147" t="s">
        <v>158</v>
      </c>
      <c r="B147" s="1">
        <v>5.6515272889281025</v>
      </c>
    </row>
    <row r="148" spans="1:2">
      <c r="A148" t="s">
        <v>159</v>
      </c>
      <c r="B148" s="1">
        <v>5.3790842339457559</v>
      </c>
    </row>
    <row r="149" spans="1:2">
      <c r="A149" t="s">
        <v>160</v>
      </c>
      <c r="B149" s="1">
        <v>5.7305203184640527</v>
      </c>
    </row>
    <row r="150" spans="1:2">
      <c r="A150" t="s">
        <v>161</v>
      </c>
      <c r="B150" s="1">
        <v>5.4917193200980385</v>
      </c>
    </row>
    <row r="151" spans="1:2">
      <c r="A151" t="s">
        <v>162</v>
      </c>
      <c r="B151" s="1">
        <v>5.6642439767293027</v>
      </c>
    </row>
    <row r="152" spans="1:2">
      <c r="A152" t="s">
        <v>163</v>
      </c>
      <c r="B152" s="1">
        <v>5.451222109486511</v>
      </c>
    </row>
    <row r="153" spans="1:2">
      <c r="A153" t="s">
        <v>164</v>
      </c>
      <c r="B153" s="1">
        <v>6.9016123669943497</v>
      </c>
    </row>
    <row r="154" spans="1:2">
      <c r="A154" t="s">
        <v>165</v>
      </c>
      <c r="B154" s="1">
        <v>6.6863553847744672</v>
      </c>
    </row>
    <row r="155" spans="1:2">
      <c r="A155" t="s">
        <v>166</v>
      </c>
      <c r="B155" s="1">
        <v>5.7661636150030251</v>
      </c>
    </row>
    <row r="156" spans="1:2">
      <c r="A156" t="s">
        <v>167</v>
      </c>
      <c r="B156" s="1">
        <v>5.9785585500363112</v>
      </c>
    </row>
    <row r="157" spans="1:2">
      <c r="A157" t="s">
        <v>168</v>
      </c>
      <c r="B157" s="1">
        <v>5.2270505421853404</v>
      </c>
    </row>
    <row r="158" spans="1:2">
      <c r="A158" t="s">
        <v>169</v>
      </c>
      <c r="B158" s="1">
        <v>6.2282718880174297</v>
      </c>
    </row>
    <row r="159" spans="1:2">
      <c r="A159" t="s">
        <v>170</v>
      </c>
      <c r="B159" s="1">
        <v>5.6067707012638222</v>
      </c>
    </row>
    <row r="160" spans="1:2">
      <c r="A160" t="s">
        <v>171</v>
      </c>
      <c r="B160" s="1">
        <v>6.285834619716776</v>
      </c>
    </row>
    <row r="161" spans="1:2">
      <c r="A161" t="s">
        <v>2</v>
      </c>
      <c r="B161" s="1">
        <v>6.4601529575992274</v>
      </c>
    </row>
    <row r="162" spans="1:2">
      <c r="A162" t="s">
        <v>3</v>
      </c>
      <c r="B162" s="1">
        <v>6.3289677436547143</v>
      </c>
    </row>
    <row r="163" spans="1:2">
      <c r="A163" t="s">
        <v>4</v>
      </c>
      <c r="B163" s="1">
        <v>6.3918096847733246</v>
      </c>
    </row>
    <row r="164" spans="1:2">
      <c r="A164" t="s">
        <v>5</v>
      </c>
      <c r="B164" s="1">
        <v>5.9851956891603084</v>
      </c>
    </row>
    <row r="165" spans="1:2">
      <c r="A165" t="s">
        <v>0</v>
      </c>
      <c r="B165" s="1">
        <v>7.0526067722149177</v>
      </c>
    </row>
    <row r="166" spans="1:2">
      <c r="A166" t="s">
        <v>1</v>
      </c>
      <c r="B166" s="1">
        <v>6.6300254314329914</v>
      </c>
    </row>
    <row r="167" spans="1:2">
      <c r="A167" t="s">
        <v>6</v>
      </c>
      <c r="B167" s="1">
        <v>6.5063044566084995</v>
      </c>
    </row>
    <row r="168" spans="1:2">
      <c r="A168" t="s">
        <v>7</v>
      </c>
      <c r="B168" s="1">
        <v>6.1033212764646168</v>
      </c>
    </row>
    <row r="169" spans="1:2">
      <c r="A169" t="s">
        <v>8</v>
      </c>
      <c r="B169" s="1">
        <v>6.4730578418926505</v>
      </c>
    </row>
    <row r="170" spans="1:2">
      <c r="A170" t="s">
        <v>9</v>
      </c>
      <c r="B170" s="1">
        <v>6.2633996118010051</v>
      </c>
    </row>
    <row r="171" spans="1:2">
      <c r="A171" t="s">
        <v>172</v>
      </c>
      <c r="B171" s="1">
        <v>6.9509816527987942</v>
      </c>
    </row>
    <row r="172" spans="1:2">
      <c r="A172" t="s">
        <v>173</v>
      </c>
    </row>
    <row r="173" spans="1:2">
      <c r="A173" t="s">
        <v>174</v>
      </c>
      <c r="B173" s="1">
        <v>6.9470158518714262</v>
      </c>
    </row>
    <row r="174" spans="1:2">
      <c r="A174" t="s">
        <v>175</v>
      </c>
      <c r="B174" s="1">
        <v>6.9522070743571422</v>
      </c>
    </row>
    <row r="175" spans="1:2">
      <c r="A175" t="s">
        <v>176</v>
      </c>
      <c r="B175" s="1">
        <v>6.1375531744066674</v>
      </c>
    </row>
    <row r="176" spans="1:2">
      <c r="A176" t="s">
        <v>177</v>
      </c>
      <c r="B176" s="1">
        <v>5.2870932329319169</v>
      </c>
    </row>
    <row r="177" spans="1:2">
      <c r="A177" t="s">
        <v>178</v>
      </c>
      <c r="B177" s="1">
        <v>6.3816684135200692</v>
      </c>
    </row>
    <row r="178" spans="1:2">
      <c r="A178" t="s">
        <v>179</v>
      </c>
      <c r="B178" s="1">
        <v>7.4093617236538458</v>
      </c>
    </row>
    <row r="179" spans="1:2">
      <c r="A179" t="s">
        <v>180</v>
      </c>
      <c r="B179" s="1">
        <v>5.2945347477997657</v>
      </c>
    </row>
    <row r="180" spans="1:2">
      <c r="A180" t="s">
        <v>181</v>
      </c>
      <c r="B180" s="1">
        <v>6.4353678578426461</v>
      </c>
    </row>
    <row r="181" spans="1:2">
      <c r="A181" t="s">
        <v>182</v>
      </c>
      <c r="B181" s="1">
        <v>7.6055522451442306</v>
      </c>
    </row>
    <row r="182" spans="1:2">
      <c r="A182" t="s">
        <v>183</v>
      </c>
      <c r="B182" s="1">
        <v>5.4872446026643047</v>
      </c>
    </row>
    <row r="183" spans="1:2">
      <c r="A183" t="s">
        <v>184</v>
      </c>
      <c r="B183" s="1">
        <v>6.426117057333733</v>
      </c>
    </row>
    <row r="184" spans="1:2">
      <c r="A184" t="s">
        <v>185</v>
      </c>
      <c r="B184" s="1">
        <v>7.3271602268749998</v>
      </c>
    </row>
    <row r="185" spans="1:2">
      <c r="A185" t="s">
        <v>186</v>
      </c>
      <c r="B185" s="1">
        <v>5.2451209126997265</v>
      </c>
    </row>
    <row r="186" spans="1:2">
      <c r="A186" t="s">
        <v>187</v>
      </c>
      <c r="B186" s="1">
        <v>5.9785393367944888</v>
      </c>
    </row>
    <row r="187" spans="1:2">
      <c r="A187" t="s">
        <v>188</v>
      </c>
      <c r="B187" s="1">
        <v>6.681891088509615</v>
      </c>
    </row>
    <row r="188" spans="1:2">
      <c r="A188" t="s">
        <v>189</v>
      </c>
      <c r="B188" s="1">
        <v>5.1150372749744184</v>
      </c>
    </row>
    <row r="189" spans="1:2">
      <c r="A189" t="s">
        <v>190</v>
      </c>
      <c r="B189" s="1">
        <v>5.8687710085170774</v>
      </c>
    </row>
    <row r="190" spans="1:2">
      <c r="A190" t="s">
        <v>191</v>
      </c>
      <c r="B190" s="1">
        <v>6.5572867640384604</v>
      </c>
    </row>
    <row r="191" spans="1:2">
      <c r="A191" t="s">
        <v>192</v>
      </c>
      <c r="B191" s="1">
        <v>5.3019005652931925</v>
      </c>
    </row>
    <row r="192" spans="1:2">
      <c r="A192" t="s">
        <v>193</v>
      </c>
      <c r="B192" s="1">
        <v>6.4370616214529672</v>
      </c>
    </row>
    <row r="193" spans="1:2">
      <c r="A193" t="s">
        <v>194</v>
      </c>
      <c r="B193" s="1">
        <v>7.1358991633173092</v>
      </c>
    </row>
    <row r="194" spans="1:2">
      <c r="A194" t="s">
        <v>195</v>
      </c>
      <c r="B194" s="1">
        <v>7.9008513489991854</v>
      </c>
    </row>
    <row r="195" spans="1:2">
      <c r="A195" t="s">
        <v>196</v>
      </c>
      <c r="B195" s="1">
        <v>6.648058750182039</v>
      </c>
    </row>
    <row r="196" spans="1:2">
      <c r="A196" t="s">
        <v>197</v>
      </c>
    </row>
    <row r="197" spans="1:2">
      <c r="A197" t="s">
        <v>198</v>
      </c>
      <c r="B197" s="1">
        <v>6.3585859019607849</v>
      </c>
    </row>
    <row r="198" spans="1:2">
      <c r="A198" t="s">
        <v>199</v>
      </c>
      <c r="B198" s="1">
        <v>4.9749611997210978</v>
      </c>
    </row>
    <row r="199" spans="1:2">
      <c r="A199" t="s">
        <v>200</v>
      </c>
      <c r="B199" s="1">
        <v>5.4199858397912752</v>
      </c>
    </row>
    <row r="200" spans="1:2">
      <c r="A200" t="s">
        <v>201</v>
      </c>
      <c r="B200" s="1">
        <v>4.9718739991452985</v>
      </c>
    </row>
    <row r="201" spans="1:2">
      <c r="A201" t="s">
        <v>202</v>
      </c>
      <c r="B201" s="1">
        <v>5.3621045857666259</v>
      </c>
    </row>
    <row r="202" spans="1:2">
      <c r="A202" t="s">
        <v>203</v>
      </c>
      <c r="B202" s="1">
        <v>5.0496677748739893</v>
      </c>
    </row>
    <row r="203" spans="1:2">
      <c r="A203" t="s">
        <v>204</v>
      </c>
      <c r="B203" s="1">
        <v>5.4673279494072196</v>
      </c>
    </row>
    <row r="204" spans="1:2">
      <c r="A204" t="s">
        <v>205</v>
      </c>
      <c r="B204" s="1">
        <v>4.9809953853160644</v>
      </c>
    </row>
    <row r="205" spans="1:2">
      <c r="A205" t="s">
        <v>206</v>
      </c>
      <c r="B205" s="1">
        <v>5.3724956109485147</v>
      </c>
    </row>
    <row r="206" spans="1:2">
      <c r="A206" t="s">
        <v>207</v>
      </c>
      <c r="B206" s="1">
        <v>6.0439582265855263</v>
      </c>
    </row>
    <row r="207" spans="1:2">
      <c r="A207" t="s">
        <v>208</v>
      </c>
      <c r="B207" s="1">
        <v>6.022755320353256</v>
      </c>
    </row>
    <row r="208" spans="1:2">
      <c r="A208" t="s">
        <v>209</v>
      </c>
      <c r="B208" s="1">
        <v>6.2709399961274501</v>
      </c>
    </row>
    <row r="209" spans="1:2">
      <c r="A209" t="s">
        <v>210</v>
      </c>
      <c r="B209" s="1">
        <v>6.3292387014705884</v>
      </c>
    </row>
    <row r="210" spans="1:2">
      <c r="A210" t="s">
        <v>211</v>
      </c>
      <c r="B210" s="1">
        <v>5.5646956209248177</v>
      </c>
    </row>
    <row r="211" spans="1:2">
      <c r="A211" t="s">
        <v>212</v>
      </c>
      <c r="B211" s="1">
        <v>5.9364735723793673</v>
      </c>
    </row>
    <row r="212" spans="1:2">
      <c r="A212" t="s">
        <v>213</v>
      </c>
      <c r="B212" s="1">
        <v>5.5352420340652033</v>
      </c>
    </row>
    <row r="213" spans="1:2">
      <c r="A213" t="s">
        <v>214</v>
      </c>
      <c r="B213" s="1">
        <v>5.9078845723793671</v>
      </c>
    </row>
    <row r="214" spans="1:2">
      <c r="A214" t="s">
        <v>215</v>
      </c>
      <c r="B214" s="1">
        <v>5.6114370340652027</v>
      </c>
    </row>
    <row r="215" spans="1:2">
      <c r="A215" t="s">
        <v>216</v>
      </c>
      <c r="B215" s="1">
        <v>5.9840795723793674</v>
      </c>
    </row>
    <row r="216" spans="1:2">
      <c r="A216" t="s">
        <v>217</v>
      </c>
      <c r="B216" s="1">
        <v>5.4513531446440462</v>
      </c>
    </row>
    <row r="217" spans="1:2">
      <c r="A217" t="s">
        <v>218</v>
      </c>
      <c r="B217" s="1">
        <v>5.7510534005823617</v>
      </c>
    </row>
    <row r="218" spans="1:2">
      <c r="A218" t="s">
        <v>219</v>
      </c>
      <c r="B218" s="1">
        <v>5.4460349683860239</v>
      </c>
    </row>
    <row r="219" spans="1:2">
      <c r="A219" t="s">
        <v>220</v>
      </c>
      <c r="B219" s="1">
        <v>5.8737360225033282</v>
      </c>
    </row>
    <row r="220" spans="1:2">
      <c r="A220" t="s">
        <v>221</v>
      </c>
      <c r="B220" s="1">
        <v>5.5904341854131996</v>
      </c>
    </row>
    <row r="221" spans="1:2">
      <c r="A221" t="s">
        <v>222</v>
      </c>
      <c r="B221" s="1">
        <v>6.0188350225033291</v>
      </c>
    </row>
    <row r="222" spans="1:2">
      <c r="A222" t="s">
        <v>223</v>
      </c>
      <c r="B222" s="1">
        <v>5.5868344886300614</v>
      </c>
    </row>
    <row r="223" spans="1:2">
      <c r="A223" t="s">
        <v>224</v>
      </c>
      <c r="B223" s="1">
        <v>6.0145160225033294</v>
      </c>
    </row>
    <row r="224" spans="1:2">
      <c r="A224" t="s">
        <v>225</v>
      </c>
      <c r="B224" s="1">
        <v>5.717699372573489</v>
      </c>
    </row>
    <row r="225" spans="1:2">
      <c r="A225" t="s">
        <v>226</v>
      </c>
      <c r="B225" s="1">
        <v>6.1424150225033287</v>
      </c>
    </row>
    <row r="226" spans="1:2">
      <c r="A226" t="s">
        <v>227</v>
      </c>
    </row>
    <row r="227" spans="1:2">
      <c r="A227" t="s">
        <v>228</v>
      </c>
    </row>
    <row r="228" spans="1:2">
      <c r="A228" t="s">
        <v>229</v>
      </c>
    </row>
    <row r="229" spans="1:2">
      <c r="A229" t="s">
        <v>230</v>
      </c>
    </row>
    <row r="230" spans="1:2">
      <c r="A230" t="s">
        <v>231</v>
      </c>
    </row>
    <row r="231" spans="1:2">
      <c r="A231" t="s">
        <v>232</v>
      </c>
    </row>
    <row r="232" spans="1:2">
      <c r="A232" t="s">
        <v>233</v>
      </c>
    </row>
    <row r="233" spans="1:2">
      <c r="A233" t="s">
        <v>234</v>
      </c>
      <c r="B233" s="1">
        <v>5.3319641165575016</v>
      </c>
    </row>
    <row r="234" spans="1:2">
      <c r="A234" t="s">
        <v>235</v>
      </c>
    </row>
    <row r="235" spans="1:2">
      <c r="A235" t="s">
        <v>236</v>
      </c>
    </row>
    <row r="236" spans="1:2">
      <c r="A236" t="s">
        <v>237</v>
      </c>
    </row>
    <row r="237" spans="1:2">
      <c r="A237" t="s">
        <v>238</v>
      </c>
    </row>
    <row r="238" spans="1:2">
      <c r="A238" t="s">
        <v>239</v>
      </c>
    </row>
    <row r="239" spans="1:2">
      <c r="A239" t="s">
        <v>240</v>
      </c>
    </row>
    <row r="240" spans="1:2">
      <c r="A240" t="s">
        <v>241</v>
      </c>
    </row>
    <row r="241" spans="1:1">
      <c r="A241" t="s">
        <v>242</v>
      </c>
    </row>
    <row r="242" spans="1:1">
      <c r="A242" t="s">
        <v>243</v>
      </c>
    </row>
    <row r="243" spans="1:1">
      <c r="A243" t="s">
        <v>244</v>
      </c>
    </row>
    <row r="244" spans="1:1">
      <c r="A244" t="s">
        <v>245</v>
      </c>
    </row>
    <row r="245" spans="1:1">
      <c r="A245" t="s">
        <v>246</v>
      </c>
    </row>
    <row r="246" spans="1:1">
      <c r="A246" t="s">
        <v>247</v>
      </c>
    </row>
    <row r="247" spans="1:1">
      <c r="A247" t="s">
        <v>248</v>
      </c>
    </row>
    <row r="248" spans="1:1">
      <c r="A248" t="s">
        <v>249</v>
      </c>
    </row>
    <row r="249" spans="1:1">
      <c r="A249" t="s">
        <v>250</v>
      </c>
    </row>
    <row r="250" spans="1:1">
      <c r="A250" t="s">
        <v>251</v>
      </c>
    </row>
    <row r="251" spans="1:1">
      <c r="A251" t="s">
        <v>252</v>
      </c>
    </row>
    <row r="252" spans="1:1">
      <c r="A252" t="s">
        <v>253</v>
      </c>
    </row>
    <row r="253" spans="1:1">
      <c r="A253" t="s">
        <v>254</v>
      </c>
    </row>
    <row r="254" spans="1:1">
      <c r="A254" t="s">
        <v>255</v>
      </c>
    </row>
    <row r="255" spans="1:1">
      <c r="A255" t="s">
        <v>256</v>
      </c>
    </row>
    <row r="256" spans="1:1">
      <c r="A256" t="s">
        <v>257</v>
      </c>
    </row>
    <row r="257" spans="1:2">
      <c r="A257" t="s">
        <v>258</v>
      </c>
      <c r="B257" s="1">
        <v>5.7055812439503253</v>
      </c>
    </row>
  </sheetData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8"/>
  <sheetViews>
    <sheetView topLeftCell="E13" workbookViewId="0">
      <selection activeCell="H30" sqref="H30"/>
    </sheetView>
  </sheetViews>
  <sheetFormatPr defaultRowHeight="16.2"/>
  <sheetData>
    <row r="1" spans="1: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  <c r="J1" t="s">
        <v>268</v>
      </c>
      <c r="K1" t="s">
        <v>269</v>
      </c>
      <c r="L1" t="s">
        <v>270</v>
      </c>
      <c r="M1" t="s">
        <v>271</v>
      </c>
      <c r="N1" t="s">
        <v>272</v>
      </c>
      <c r="O1" t="s">
        <v>273</v>
      </c>
      <c r="P1" t="s">
        <v>274</v>
      </c>
      <c r="Q1" t="s">
        <v>275</v>
      </c>
      <c r="R1" t="s">
        <v>276</v>
      </c>
      <c r="S1" t="s">
        <v>277</v>
      </c>
      <c r="V1" t="s">
        <v>278</v>
      </c>
      <c r="W1" t="s">
        <v>279</v>
      </c>
      <c r="X1" t="s">
        <v>280</v>
      </c>
      <c r="Y1" t="s">
        <v>281</v>
      </c>
    </row>
    <row r="2" spans="1:25">
      <c r="A2">
        <v>20</v>
      </c>
      <c r="B2" t="s">
        <v>282</v>
      </c>
      <c r="C2" t="s">
        <v>283</v>
      </c>
      <c r="D2" t="s">
        <v>284</v>
      </c>
      <c r="E2" t="s">
        <v>285</v>
      </c>
      <c r="F2" t="s">
        <v>286</v>
      </c>
      <c r="G2">
        <v>3307</v>
      </c>
      <c r="I2">
        <v>9.8979362174436201</v>
      </c>
      <c r="J2" t="s">
        <v>278</v>
      </c>
      <c r="K2">
        <v>2.73</v>
      </c>
      <c r="L2">
        <v>9028.11</v>
      </c>
      <c r="N2" t="e">
        <v>#N/A</v>
      </c>
      <c r="O2" t="e">
        <v>#N/A</v>
      </c>
      <c r="S2">
        <v>5.1419778649619614</v>
      </c>
      <c r="T2">
        <f>S2*G2</f>
        <v>17004.520799429207</v>
      </c>
      <c r="V2">
        <v>9.8979362174436201</v>
      </c>
      <c r="W2" t="s">
        <v>287</v>
      </c>
      <c r="X2" t="s">
        <v>288</v>
      </c>
      <c r="Y2" t="s">
        <v>289</v>
      </c>
    </row>
    <row r="3" spans="1:25">
      <c r="A3">
        <v>21</v>
      </c>
      <c r="B3" t="s">
        <v>282</v>
      </c>
      <c r="C3" t="s">
        <v>283</v>
      </c>
      <c r="D3" t="s">
        <v>290</v>
      </c>
      <c r="E3" t="s">
        <v>291</v>
      </c>
      <c r="F3" t="s">
        <v>286</v>
      </c>
      <c r="G3">
        <v>8601</v>
      </c>
      <c r="I3">
        <v>9.5564111313729398</v>
      </c>
      <c r="J3" t="s">
        <v>278</v>
      </c>
      <c r="K3">
        <v>2.73</v>
      </c>
      <c r="L3">
        <v>23480.73</v>
      </c>
      <c r="N3" t="e">
        <v>#N/A</v>
      </c>
      <c r="O3">
        <v>9.9333333333333336</v>
      </c>
      <c r="S3">
        <v>4.9645555827482433</v>
      </c>
      <c r="T3">
        <f t="shared" ref="T3:T26" si="0">S3*G3</f>
        <v>42700.142567217641</v>
      </c>
      <c r="V3">
        <v>9.5564111313729398</v>
      </c>
      <c r="W3" t="s">
        <v>287</v>
      </c>
      <c r="X3" t="s">
        <v>288</v>
      </c>
      <c r="Y3" t="s">
        <v>292</v>
      </c>
    </row>
    <row r="4" spans="1:25">
      <c r="A4">
        <v>22</v>
      </c>
      <c r="B4" t="s">
        <v>282</v>
      </c>
      <c r="C4" t="s">
        <v>283</v>
      </c>
      <c r="D4" t="s">
        <v>293</v>
      </c>
      <c r="E4" t="s">
        <v>291</v>
      </c>
      <c r="F4" t="s">
        <v>286</v>
      </c>
      <c r="G4">
        <v>26682</v>
      </c>
      <c r="I4">
        <v>7.8466666666666667</v>
      </c>
      <c r="J4" t="s">
        <v>272</v>
      </c>
      <c r="K4">
        <v>2.73</v>
      </c>
      <c r="L4">
        <v>72841.86</v>
      </c>
      <c r="N4">
        <v>7.8466666666666667</v>
      </c>
      <c r="O4">
        <v>8.4155555555555548</v>
      </c>
      <c r="S4">
        <v>5.0873280174131095</v>
      </c>
      <c r="T4">
        <f t="shared" si="0"/>
        <v>135740.0861606166</v>
      </c>
      <c r="V4">
        <v>9.7927392058000162</v>
      </c>
      <c r="W4" t="s">
        <v>287</v>
      </c>
      <c r="X4" t="s">
        <v>288</v>
      </c>
      <c r="Y4" t="s">
        <v>294</v>
      </c>
    </row>
    <row r="5" spans="1:25">
      <c r="A5">
        <v>23</v>
      </c>
      <c r="B5" t="s">
        <v>282</v>
      </c>
      <c r="C5" t="s">
        <v>283</v>
      </c>
      <c r="D5" t="s">
        <v>295</v>
      </c>
      <c r="E5" t="s">
        <v>296</v>
      </c>
      <c r="F5" t="s">
        <v>286</v>
      </c>
      <c r="G5">
        <v>3012</v>
      </c>
      <c r="I5">
        <v>8.4066666666666663</v>
      </c>
      <c r="J5" t="s">
        <v>272</v>
      </c>
      <c r="K5">
        <v>2.73</v>
      </c>
      <c r="L5">
        <v>8222.76</v>
      </c>
      <c r="N5">
        <v>8.4066666666666663</v>
      </c>
      <c r="O5">
        <v>8.4066666666666663</v>
      </c>
      <c r="S5">
        <v>5.7352549382470119</v>
      </c>
      <c r="T5">
        <f t="shared" si="0"/>
        <v>17274.587874000001</v>
      </c>
      <c r="V5">
        <v>11.039951757934574</v>
      </c>
      <c r="W5" t="s">
        <v>287</v>
      </c>
      <c r="X5" t="s">
        <v>288</v>
      </c>
      <c r="Y5" t="s">
        <v>297</v>
      </c>
    </row>
    <row r="6" spans="1:25">
      <c r="A6">
        <v>24</v>
      </c>
      <c r="B6" t="s">
        <v>282</v>
      </c>
      <c r="C6" t="s">
        <v>283</v>
      </c>
      <c r="D6" t="s">
        <v>298</v>
      </c>
      <c r="E6" t="s">
        <v>299</v>
      </c>
      <c r="F6" t="s">
        <v>286</v>
      </c>
      <c r="G6">
        <v>14721</v>
      </c>
      <c r="I6">
        <v>10.240870587146134</v>
      </c>
      <c r="J6" t="s">
        <v>278</v>
      </c>
      <c r="K6">
        <v>2.73</v>
      </c>
      <c r="L6">
        <v>40188.33</v>
      </c>
      <c r="N6" t="e">
        <v>#N/A</v>
      </c>
      <c r="O6" t="e">
        <v>#N/A</v>
      </c>
      <c r="S6">
        <v>5.320132270022417</v>
      </c>
      <c r="T6">
        <f t="shared" si="0"/>
        <v>78317.667147</v>
      </c>
      <c r="V6">
        <v>10.240870587146134</v>
      </c>
      <c r="W6" t="s">
        <v>287</v>
      </c>
      <c r="X6" t="s">
        <v>288</v>
      </c>
      <c r="Y6" t="s">
        <v>297</v>
      </c>
    </row>
    <row r="7" spans="1:25">
      <c r="A7">
        <v>26</v>
      </c>
      <c r="B7" t="s">
        <v>282</v>
      </c>
      <c r="C7" t="s">
        <v>283</v>
      </c>
      <c r="D7" t="s">
        <v>300</v>
      </c>
      <c r="E7" t="s">
        <v>301</v>
      </c>
      <c r="F7" t="s">
        <v>286</v>
      </c>
      <c r="G7">
        <v>8373</v>
      </c>
      <c r="I7">
        <v>9.5526206481785749</v>
      </c>
      <c r="J7" t="s">
        <v>278</v>
      </c>
      <c r="K7">
        <v>2.73</v>
      </c>
      <c r="L7">
        <v>22858.29</v>
      </c>
      <c r="N7" t="e">
        <v>#N/A</v>
      </c>
      <c r="O7" t="e">
        <v>#N/A</v>
      </c>
      <c r="S7">
        <v>4.9625864267287705</v>
      </c>
      <c r="T7">
        <f t="shared" si="0"/>
        <v>41551.736150999997</v>
      </c>
      <c r="V7">
        <v>9.5526206481785749</v>
      </c>
      <c r="W7" t="s">
        <v>287</v>
      </c>
      <c r="X7" t="s">
        <v>288</v>
      </c>
      <c r="Y7" t="s">
        <v>292</v>
      </c>
    </row>
    <row r="8" spans="1:25">
      <c r="A8">
        <v>27</v>
      </c>
      <c r="B8" t="s">
        <v>282</v>
      </c>
      <c r="C8" t="s">
        <v>283</v>
      </c>
      <c r="D8" t="s">
        <v>302</v>
      </c>
      <c r="E8" t="s">
        <v>303</v>
      </c>
      <c r="F8" t="s">
        <v>286</v>
      </c>
      <c r="G8">
        <v>8742</v>
      </c>
      <c r="I8">
        <v>8.7870469949260901</v>
      </c>
      <c r="J8" t="s">
        <v>278</v>
      </c>
      <c r="K8">
        <v>2.73</v>
      </c>
      <c r="L8">
        <v>23865.66</v>
      </c>
      <c r="N8" t="e">
        <v>#N/A</v>
      </c>
      <c r="O8" t="e">
        <v>#N/A</v>
      </c>
      <c r="S8">
        <v>4.5648709138641044</v>
      </c>
      <c r="T8">
        <f t="shared" si="0"/>
        <v>39906.101529</v>
      </c>
      <c r="V8">
        <v>8.7870469949260901</v>
      </c>
      <c r="W8" t="s">
        <v>287</v>
      </c>
      <c r="X8" t="s">
        <v>288</v>
      </c>
      <c r="Y8" t="s">
        <v>292</v>
      </c>
    </row>
    <row r="9" spans="1:25">
      <c r="A9">
        <v>28</v>
      </c>
      <c r="B9" t="s">
        <v>282</v>
      </c>
      <c r="C9" t="s">
        <v>283</v>
      </c>
      <c r="D9" t="s">
        <v>304</v>
      </c>
      <c r="E9" t="s">
        <v>305</v>
      </c>
      <c r="F9" t="s">
        <v>286</v>
      </c>
      <c r="G9">
        <v>17385</v>
      </c>
      <c r="I9">
        <v>8.5120179831600655</v>
      </c>
      <c r="J9" t="s">
        <v>278</v>
      </c>
      <c r="K9">
        <v>2.73</v>
      </c>
      <c r="L9">
        <v>47461.05</v>
      </c>
      <c r="N9" t="e">
        <v>#N/A</v>
      </c>
      <c r="O9" t="e">
        <v>#N/A</v>
      </c>
      <c r="S9">
        <v>4.4219933422516551</v>
      </c>
      <c r="T9">
        <f t="shared" si="0"/>
        <v>76876.354255045022</v>
      </c>
      <c r="V9">
        <v>8.5120179831600655</v>
      </c>
      <c r="W9" t="s">
        <v>287</v>
      </c>
      <c r="X9" t="s">
        <v>288</v>
      </c>
      <c r="Y9" t="s">
        <v>306</v>
      </c>
    </row>
    <row r="10" spans="1:25">
      <c r="A10">
        <v>29</v>
      </c>
      <c r="B10" t="s">
        <v>282</v>
      </c>
      <c r="C10" t="s">
        <v>283</v>
      </c>
      <c r="D10" t="s">
        <v>307</v>
      </c>
      <c r="E10" t="s">
        <v>308</v>
      </c>
      <c r="F10" t="s">
        <v>286</v>
      </c>
      <c r="G10">
        <v>9160</v>
      </c>
      <c r="I10">
        <v>9.7425989253907392</v>
      </c>
      <c r="J10" t="s">
        <v>278</v>
      </c>
      <c r="K10">
        <v>2.73</v>
      </c>
      <c r="L10">
        <v>25006.799999999999</v>
      </c>
      <c r="N10" t="e">
        <v>#N/A</v>
      </c>
      <c r="O10" t="e">
        <v>#N/A</v>
      </c>
      <c r="S10">
        <v>5.0612801417404896</v>
      </c>
      <c r="T10">
        <f t="shared" si="0"/>
        <v>46361.326098342885</v>
      </c>
      <c r="V10">
        <v>9.7425989253907392</v>
      </c>
      <c r="W10" t="s">
        <v>287</v>
      </c>
      <c r="X10" t="s">
        <v>288</v>
      </c>
      <c r="Y10" t="s">
        <v>289</v>
      </c>
    </row>
    <row r="11" spans="1:25">
      <c r="A11">
        <v>30</v>
      </c>
      <c r="B11" t="s">
        <v>282</v>
      </c>
      <c r="C11" t="s">
        <v>283</v>
      </c>
      <c r="D11" t="s">
        <v>309</v>
      </c>
      <c r="E11" t="s">
        <v>310</v>
      </c>
      <c r="F11" t="s">
        <v>286</v>
      </c>
      <c r="G11">
        <v>280</v>
      </c>
      <c r="I11">
        <v>7.8381322115628524</v>
      </c>
      <c r="J11" t="s">
        <v>278</v>
      </c>
      <c r="K11">
        <v>2.73</v>
      </c>
      <c r="L11">
        <v>764.4</v>
      </c>
      <c r="N11" t="e">
        <v>#N/A</v>
      </c>
      <c r="O11" t="e">
        <v>#N/A</v>
      </c>
      <c r="S11">
        <v>4.0719096839069024</v>
      </c>
      <c r="T11">
        <f t="shared" si="0"/>
        <v>1140.1347114939326</v>
      </c>
      <c r="V11">
        <v>7.8381322115628524</v>
      </c>
      <c r="W11" t="s">
        <v>287</v>
      </c>
      <c r="X11" t="s">
        <v>288</v>
      </c>
      <c r="Y11" t="s">
        <v>306</v>
      </c>
    </row>
    <row r="12" spans="1:25">
      <c r="A12">
        <v>31</v>
      </c>
      <c r="B12" t="s">
        <v>282</v>
      </c>
      <c r="C12" t="s">
        <v>283</v>
      </c>
      <c r="D12" t="s">
        <v>311</v>
      </c>
      <c r="E12" t="s">
        <v>312</v>
      </c>
      <c r="F12" t="s">
        <v>286</v>
      </c>
      <c r="G12">
        <v>8155</v>
      </c>
      <c r="I12">
        <v>10.003340527519917</v>
      </c>
      <c r="J12" t="s">
        <v>278</v>
      </c>
      <c r="K12">
        <v>2.73</v>
      </c>
      <c r="L12">
        <v>22263.15</v>
      </c>
      <c r="N12" t="e">
        <v>#N/A</v>
      </c>
      <c r="O12" t="e">
        <v>#N/A</v>
      </c>
      <c r="S12">
        <v>5.1967354040465974</v>
      </c>
      <c r="T12">
        <f t="shared" si="0"/>
        <v>42379.377220000002</v>
      </c>
      <c r="V12">
        <v>10.003340527519917</v>
      </c>
      <c r="W12" t="s">
        <v>287</v>
      </c>
      <c r="X12" t="s">
        <v>288</v>
      </c>
      <c r="Y12" t="s">
        <v>289</v>
      </c>
    </row>
    <row r="13" spans="1:25">
      <c r="A13">
        <v>32</v>
      </c>
      <c r="B13" t="s">
        <v>282</v>
      </c>
      <c r="C13" t="s">
        <v>283</v>
      </c>
      <c r="D13" t="s">
        <v>313</v>
      </c>
      <c r="E13" t="s">
        <v>314</v>
      </c>
      <c r="F13" t="s">
        <v>286</v>
      </c>
      <c r="G13">
        <v>7885</v>
      </c>
      <c r="I13">
        <v>8.415281601098858</v>
      </c>
      <c r="J13" t="s">
        <v>278</v>
      </c>
      <c r="K13">
        <v>2.73</v>
      </c>
      <c r="L13">
        <v>21526.05</v>
      </c>
      <c r="N13" t="e">
        <v>#N/A</v>
      </c>
      <c r="O13" t="e">
        <v>#N/A</v>
      </c>
      <c r="S13">
        <v>4.3717387917708574</v>
      </c>
      <c r="T13">
        <f t="shared" si="0"/>
        <v>34471.160373113213</v>
      </c>
      <c r="V13">
        <v>8.415281601098858</v>
      </c>
      <c r="W13" t="s">
        <v>287</v>
      </c>
      <c r="X13" t="s">
        <v>288</v>
      </c>
      <c r="Y13" t="s">
        <v>315</v>
      </c>
    </row>
    <row r="14" spans="1:25">
      <c r="A14">
        <v>44</v>
      </c>
      <c r="B14" t="s">
        <v>282</v>
      </c>
      <c r="C14" t="s">
        <v>283</v>
      </c>
      <c r="D14" t="s">
        <v>316</v>
      </c>
      <c r="E14" t="s">
        <v>317</v>
      </c>
      <c r="F14" t="s">
        <v>286</v>
      </c>
      <c r="G14">
        <v>14349</v>
      </c>
      <c r="I14">
        <v>9.1695255438871079</v>
      </c>
      <c r="J14" t="s">
        <v>278</v>
      </c>
      <c r="K14">
        <v>2.73</v>
      </c>
      <c r="L14">
        <v>39172.769999999997</v>
      </c>
      <c r="N14" t="e">
        <v>#N/A</v>
      </c>
      <c r="O14" t="e">
        <v>#N/A</v>
      </c>
      <c r="S14">
        <v>4.7635685200493532</v>
      </c>
      <c r="T14">
        <f t="shared" si="0"/>
        <v>68352.444694188162</v>
      </c>
      <c r="V14">
        <v>9.1695255438871079</v>
      </c>
      <c r="W14" t="s">
        <v>287</v>
      </c>
      <c r="X14" t="s">
        <v>288</v>
      </c>
      <c r="Y14" t="s">
        <v>318</v>
      </c>
    </row>
    <row r="15" spans="1:25">
      <c r="A15">
        <v>45</v>
      </c>
      <c r="B15" t="s">
        <v>282</v>
      </c>
      <c r="C15" t="s">
        <v>283</v>
      </c>
      <c r="D15" t="s">
        <v>319</v>
      </c>
      <c r="E15" t="s">
        <v>317</v>
      </c>
      <c r="F15" t="s">
        <v>286</v>
      </c>
      <c r="G15">
        <v>6894</v>
      </c>
      <c r="I15">
        <v>10.582329317269076</v>
      </c>
      <c r="J15" t="s">
        <v>272</v>
      </c>
      <c r="K15">
        <v>2.73</v>
      </c>
      <c r="L15">
        <v>18820.62</v>
      </c>
      <c r="N15">
        <v>10.582329317269076</v>
      </c>
      <c r="O15">
        <v>10.588333333333333</v>
      </c>
      <c r="S15">
        <v>5.147271068076174</v>
      </c>
      <c r="T15">
        <f t="shared" si="0"/>
        <v>35485.286743317141</v>
      </c>
      <c r="V15">
        <v>9.9081252513497073</v>
      </c>
      <c r="W15" t="s">
        <v>287</v>
      </c>
      <c r="X15" t="s">
        <v>288</v>
      </c>
      <c r="Y15" t="s">
        <v>320</v>
      </c>
    </row>
    <row r="16" spans="1:25">
      <c r="A16">
        <v>46</v>
      </c>
      <c r="B16" t="s">
        <v>282</v>
      </c>
      <c r="C16" t="s">
        <v>283</v>
      </c>
      <c r="D16" t="s">
        <v>321</v>
      </c>
      <c r="E16" t="s">
        <v>322</v>
      </c>
      <c r="F16" t="s">
        <v>286</v>
      </c>
      <c r="G16">
        <v>12225</v>
      </c>
      <c r="I16">
        <v>9.8810601970388543</v>
      </c>
      <c r="J16" t="s">
        <v>278</v>
      </c>
      <c r="K16">
        <v>2.73</v>
      </c>
      <c r="L16">
        <v>33374.25</v>
      </c>
      <c r="N16" t="e">
        <v>#N/A</v>
      </c>
      <c r="O16" t="e">
        <v>#N/A</v>
      </c>
      <c r="S16">
        <v>5.1332107723616858</v>
      </c>
      <c r="T16">
        <f t="shared" si="0"/>
        <v>62753.501692121608</v>
      </c>
      <c r="V16">
        <v>9.8810601970388543</v>
      </c>
      <c r="W16" t="s">
        <v>287</v>
      </c>
      <c r="X16" t="s">
        <v>288</v>
      </c>
      <c r="Y16" t="s">
        <v>323</v>
      </c>
    </row>
    <row r="17" spans="1:25">
      <c r="A17">
        <v>47</v>
      </c>
      <c r="B17" t="s">
        <v>282</v>
      </c>
      <c r="C17" t="s">
        <v>283</v>
      </c>
      <c r="D17" t="s">
        <v>324</v>
      </c>
      <c r="E17" t="s">
        <v>325</v>
      </c>
      <c r="F17" t="s">
        <v>286</v>
      </c>
      <c r="G17">
        <v>13104</v>
      </c>
      <c r="I17">
        <v>9.9841011525769652</v>
      </c>
      <c r="J17" t="s">
        <v>278</v>
      </c>
      <c r="K17">
        <v>2.73</v>
      </c>
      <c r="L17">
        <v>35773.919999999998</v>
      </c>
      <c r="N17" t="e">
        <v>#N/A</v>
      </c>
      <c r="O17" t="e">
        <v>#N/A</v>
      </c>
      <c r="S17">
        <v>5.1867405487637344</v>
      </c>
      <c r="T17">
        <f t="shared" si="0"/>
        <v>67967.048150999981</v>
      </c>
      <c r="V17">
        <v>9.9841011525769652</v>
      </c>
      <c r="W17" t="s">
        <v>287</v>
      </c>
      <c r="X17" t="s">
        <v>288</v>
      </c>
      <c r="Y17" t="s">
        <v>326</v>
      </c>
    </row>
    <row r="18" spans="1:25">
      <c r="A18">
        <v>48</v>
      </c>
      <c r="B18" t="s">
        <v>282</v>
      </c>
      <c r="C18" t="s">
        <v>283</v>
      </c>
      <c r="D18" t="s">
        <v>327</v>
      </c>
      <c r="E18" t="s">
        <v>328</v>
      </c>
      <c r="F18" t="s">
        <v>286</v>
      </c>
      <c r="G18">
        <v>24312</v>
      </c>
      <c r="I18">
        <v>10.506392269362575</v>
      </c>
      <c r="J18" t="s">
        <v>278</v>
      </c>
      <c r="K18">
        <v>2.73</v>
      </c>
      <c r="L18">
        <v>66371.759999999995</v>
      </c>
      <c r="N18" t="e">
        <v>#N/A</v>
      </c>
      <c r="O18" t="e">
        <v>#N/A</v>
      </c>
      <c r="S18">
        <v>5.4580707839338585</v>
      </c>
      <c r="T18">
        <f t="shared" si="0"/>
        <v>132696.61689899996</v>
      </c>
      <c r="V18">
        <v>10.506392269362575</v>
      </c>
      <c r="W18" t="s">
        <v>287</v>
      </c>
      <c r="X18" t="s">
        <v>288</v>
      </c>
      <c r="Y18" t="s">
        <v>326</v>
      </c>
    </row>
    <row r="19" spans="1:25">
      <c r="A19">
        <v>49</v>
      </c>
      <c r="B19" t="s">
        <v>282</v>
      </c>
      <c r="C19" t="s">
        <v>283</v>
      </c>
      <c r="D19" t="s">
        <v>329</v>
      </c>
      <c r="E19" t="s">
        <v>330</v>
      </c>
      <c r="F19" t="s">
        <v>286</v>
      </c>
      <c r="G19">
        <v>11795</v>
      </c>
      <c r="I19">
        <v>10.311514644832863</v>
      </c>
      <c r="J19" t="s">
        <v>278</v>
      </c>
      <c r="K19">
        <v>2.73</v>
      </c>
      <c r="L19">
        <v>32200.35</v>
      </c>
      <c r="N19" t="e">
        <v>#N/A</v>
      </c>
      <c r="O19" t="e">
        <v>#N/A</v>
      </c>
      <c r="S19">
        <v>5.3568318579906737</v>
      </c>
      <c r="T19">
        <f t="shared" si="0"/>
        <v>63183.831764999995</v>
      </c>
      <c r="V19">
        <v>10.311514644832863</v>
      </c>
      <c r="W19" t="s">
        <v>287</v>
      </c>
      <c r="X19" t="s">
        <v>288</v>
      </c>
      <c r="Y19" t="s">
        <v>331</v>
      </c>
    </row>
    <row r="20" spans="1:25">
      <c r="A20">
        <v>53</v>
      </c>
      <c r="B20" t="s">
        <v>282</v>
      </c>
      <c r="C20" t="s">
        <v>283</v>
      </c>
      <c r="D20" t="s">
        <v>332</v>
      </c>
      <c r="E20" t="s">
        <v>333</v>
      </c>
      <c r="F20" t="s">
        <v>286</v>
      </c>
      <c r="G20">
        <v>10020</v>
      </c>
      <c r="I20">
        <v>12.76111405581522</v>
      </c>
      <c r="J20" t="s">
        <v>278</v>
      </c>
      <c r="K20">
        <v>2.73</v>
      </c>
      <c r="L20">
        <v>27354.6</v>
      </c>
      <c r="N20" t="e">
        <v>#N/A</v>
      </c>
      <c r="O20" t="e">
        <v>#N/A</v>
      </c>
      <c r="S20">
        <v>6.6293987519960078</v>
      </c>
      <c r="T20">
        <f t="shared" si="0"/>
        <v>66426.575494999997</v>
      </c>
      <c r="V20">
        <v>12.76111405581522</v>
      </c>
      <c r="W20" t="s">
        <v>287</v>
      </c>
      <c r="X20" t="s">
        <v>288</v>
      </c>
      <c r="Y20" t="s">
        <v>331</v>
      </c>
    </row>
    <row r="21" spans="1:25">
      <c r="A21">
        <v>58</v>
      </c>
      <c r="B21" t="s">
        <v>282</v>
      </c>
      <c r="C21" t="s">
        <v>283</v>
      </c>
      <c r="D21" t="s">
        <v>334</v>
      </c>
      <c r="E21" t="s">
        <v>335</v>
      </c>
      <c r="F21" t="s">
        <v>286</v>
      </c>
      <c r="G21">
        <v>555</v>
      </c>
      <c r="I21">
        <v>25.44</v>
      </c>
      <c r="J21" t="s">
        <v>272</v>
      </c>
      <c r="K21">
        <v>2.73</v>
      </c>
      <c r="L21">
        <v>1515.15</v>
      </c>
      <c r="N21">
        <v>25.44</v>
      </c>
      <c r="O21">
        <v>25.44</v>
      </c>
      <c r="S21">
        <v>5.2863547315027954</v>
      </c>
      <c r="T21">
        <f t="shared" si="0"/>
        <v>2933.9268759840515</v>
      </c>
      <c r="V21">
        <v>10.175851263720491</v>
      </c>
      <c r="W21" t="s">
        <v>287</v>
      </c>
      <c r="X21" t="s">
        <v>288</v>
      </c>
      <c r="Y21" t="s">
        <v>326</v>
      </c>
    </row>
    <row r="22" spans="1:25">
      <c r="A22">
        <v>59</v>
      </c>
      <c r="B22" t="s">
        <v>282</v>
      </c>
      <c r="C22" t="s">
        <v>283</v>
      </c>
      <c r="D22" t="s">
        <v>336</v>
      </c>
      <c r="E22" t="s">
        <v>337</v>
      </c>
      <c r="F22" t="s">
        <v>286</v>
      </c>
      <c r="G22">
        <v>88</v>
      </c>
      <c r="I22">
        <v>25.44</v>
      </c>
      <c r="J22" t="s">
        <v>272</v>
      </c>
      <c r="K22">
        <v>2.73</v>
      </c>
      <c r="L22">
        <v>240.24</v>
      </c>
      <c r="N22">
        <v>25.44</v>
      </c>
      <c r="O22">
        <v>25.44</v>
      </c>
      <c r="S22">
        <v>5.2408327008328524</v>
      </c>
      <c r="T22">
        <f t="shared" si="0"/>
        <v>461.19327767329099</v>
      </c>
      <c r="V22">
        <v>10.088224640679213</v>
      </c>
      <c r="W22" t="s">
        <v>287</v>
      </c>
      <c r="X22" t="s">
        <v>288</v>
      </c>
      <c r="Y22" t="s">
        <v>338</v>
      </c>
    </row>
    <row r="23" spans="1:25">
      <c r="A23">
        <v>60</v>
      </c>
      <c r="B23" t="s">
        <v>282</v>
      </c>
      <c r="C23" t="s">
        <v>283</v>
      </c>
      <c r="D23" t="s">
        <v>339</v>
      </c>
      <c r="E23" t="s">
        <v>340</v>
      </c>
      <c r="F23" t="s">
        <v>286</v>
      </c>
      <c r="G23">
        <v>83025</v>
      </c>
      <c r="I23">
        <v>8.4828454818416876</v>
      </c>
      <c r="J23" t="s">
        <v>278</v>
      </c>
      <c r="K23">
        <v>2.73</v>
      </c>
      <c r="L23">
        <v>226658.25</v>
      </c>
      <c r="N23" t="e">
        <v>#N/A</v>
      </c>
      <c r="O23" t="e">
        <v>#N/A</v>
      </c>
      <c r="S23">
        <v>4.406838227816757</v>
      </c>
      <c r="T23">
        <f t="shared" si="0"/>
        <v>365877.74386448623</v>
      </c>
      <c r="V23">
        <v>8.4828454818416876</v>
      </c>
      <c r="W23" t="s">
        <v>287</v>
      </c>
      <c r="X23" t="s">
        <v>288</v>
      </c>
      <c r="Y23" t="s">
        <v>341</v>
      </c>
    </row>
    <row r="24" spans="1:25">
      <c r="A24">
        <v>62</v>
      </c>
      <c r="B24" t="s">
        <v>282</v>
      </c>
      <c r="C24" t="s">
        <v>283</v>
      </c>
      <c r="D24" t="s">
        <v>342</v>
      </c>
      <c r="E24" t="s">
        <v>343</v>
      </c>
      <c r="F24" t="s">
        <v>286</v>
      </c>
      <c r="G24">
        <v>13995</v>
      </c>
      <c r="I24">
        <v>59.368293247863512</v>
      </c>
      <c r="J24" t="s">
        <v>278</v>
      </c>
      <c r="K24">
        <v>2.73</v>
      </c>
      <c r="L24">
        <v>38206.35</v>
      </c>
      <c r="N24" t="e">
        <v>#N/A</v>
      </c>
      <c r="O24" t="e">
        <v>#N/A</v>
      </c>
      <c r="S24">
        <v>30.841828342265099</v>
      </c>
      <c r="T24">
        <f t="shared" si="0"/>
        <v>431631.38765000005</v>
      </c>
      <c r="V24">
        <v>59.368293247863512</v>
      </c>
      <c r="W24" t="s">
        <v>287</v>
      </c>
      <c r="X24" t="s">
        <v>288</v>
      </c>
      <c r="Y24" t="s">
        <v>344</v>
      </c>
    </row>
    <row r="25" spans="1:25">
      <c r="A25">
        <v>80</v>
      </c>
      <c r="B25" t="s">
        <v>282</v>
      </c>
      <c r="C25" t="s">
        <v>283</v>
      </c>
      <c r="D25" t="s">
        <v>345</v>
      </c>
      <c r="E25" t="s">
        <v>340</v>
      </c>
      <c r="F25" t="s">
        <v>286</v>
      </c>
      <c r="G25">
        <v>5430</v>
      </c>
      <c r="I25">
        <v>9.9726856163934343</v>
      </c>
      <c r="J25" t="s">
        <v>278</v>
      </c>
      <c r="K25">
        <v>2.73</v>
      </c>
      <c r="L25">
        <v>14823.9</v>
      </c>
      <c r="N25" t="e">
        <v>#N/A</v>
      </c>
      <c r="O25" t="e">
        <v>#N/A</v>
      </c>
      <c r="S25">
        <v>5.1808101777163902</v>
      </c>
      <c r="T25">
        <f t="shared" si="0"/>
        <v>28131.799264999998</v>
      </c>
      <c r="V25">
        <v>9.9726856163934343</v>
      </c>
      <c r="W25" t="s">
        <v>287</v>
      </c>
      <c r="X25" t="s">
        <v>288</v>
      </c>
      <c r="Y25" t="s">
        <v>338</v>
      </c>
    </row>
    <row r="26" spans="1:25">
      <c r="A26">
        <v>81</v>
      </c>
      <c r="B26" t="s">
        <v>282</v>
      </c>
      <c r="C26" t="s">
        <v>283</v>
      </c>
      <c r="D26" t="s">
        <v>346</v>
      </c>
      <c r="E26" t="s">
        <v>340</v>
      </c>
      <c r="F26" t="s">
        <v>286</v>
      </c>
      <c r="G26">
        <v>1610</v>
      </c>
      <c r="I26">
        <v>9.8607489344149588</v>
      </c>
      <c r="J26" t="s">
        <v>278</v>
      </c>
      <c r="K26">
        <v>2.73</v>
      </c>
      <c r="L26">
        <v>4395.3</v>
      </c>
      <c r="N26" t="e">
        <v>#N/A</v>
      </c>
      <c r="O26" t="e">
        <v>#N/A</v>
      </c>
      <c r="S26">
        <v>5.122659071428572</v>
      </c>
      <c r="T26">
        <f t="shared" si="0"/>
        <v>8247.4811050000008</v>
      </c>
      <c r="V26">
        <v>9.8607489344149588</v>
      </c>
      <c r="W26" t="s">
        <v>287</v>
      </c>
      <c r="X26" t="s">
        <v>288</v>
      </c>
      <c r="Y26" t="s">
        <v>347</v>
      </c>
    </row>
    <row r="27" spans="1:25">
      <c r="G27">
        <f>SUM(G2:G26)</f>
        <v>313705</v>
      </c>
      <c r="T27">
        <f>SUM(T2:T26)</f>
        <v>1907872.0323640292</v>
      </c>
    </row>
    <row r="28" spans="1:25">
      <c r="T28">
        <f>T27/G27</f>
        <v>6.0817393167594691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5"/>
  <sheetViews>
    <sheetView zoomScale="80" zoomScaleNormal="80" workbookViewId="0">
      <selection activeCell="K52" sqref="K52"/>
    </sheetView>
  </sheetViews>
  <sheetFormatPr defaultRowHeight="16.2"/>
  <cols>
    <col min="1" max="1" width="5.44140625" bestFit="1" customWidth="1"/>
    <col min="2" max="2" width="10" bestFit="1" customWidth="1"/>
    <col min="3" max="3" width="7.44140625" bestFit="1" customWidth="1"/>
    <col min="4" max="4" width="11.6640625" bestFit="1" customWidth="1"/>
    <col min="5" max="5" width="73.33203125" bestFit="1" customWidth="1"/>
    <col min="6" max="6" width="11.109375" bestFit="1" customWidth="1"/>
    <col min="7" max="7" width="13.6640625" style="3" bestFit="1" customWidth="1"/>
    <col min="8" max="8" width="9.44140625" bestFit="1" customWidth="1"/>
    <col min="9" max="9" width="12.77734375" style="2" bestFit="1" customWidth="1"/>
    <col min="10" max="10" width="21" bestFit="1" customWidth="1"/>
    <col min="11" max="11" width="21" style="3" customWidth="1"/>
  </cols>
  <sheetData>
    <row r="1" spans="1:11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s="3" t="s">
        <v>265</v>
      </c>
      <c r="H1" t="s">
        <v>266</v>
      </c>
      <c r="I1" s="2" t="s">
        <v>267</v>
      </c>
      <c r="J1" t="s">
        <v>268</v>
      </c>
    </row>
    <row r="2" spans="1:11">
      <c r="A2">
        <v>1</v>
      </c>
      <c r="B2" t="s">
        <v>351</v>
      </c>
      <c r="C2" t="s">
        <v>283</v>
      </c>
      <c r="D2" t="s">
        <v>29</v>
      </c>
      <c r="E2" t="s">
        <v>352</v>
      </c>
      <c r="F2" t="s">
        <v>353</v>
      </c>
      <c r="G2" s="3">
        <v>2984130</v>
      </c>
      <c r="H2">
        <v>2540190</v>
      </c>
      <c r="I2" s="2">
        <v>9.1318272168943295</v>
      </c>
      <c r="J2" t="s">
        <v>276</v>
      </c>
      <c r="K2" s="3">
        <f>I2*G2</f>
        <v>27250559.552750874</v>
      </c>
    </row>
    <row r="3" spans="1:11">
      <c r="A3">
        <v>2</v>
      </c>
      <c r="B3" t="s">
        <v>351</v>
      </c>
      <c r="C3" t="s">
        <v>283</v>
      </c>
      <c r="D3" t="s">
        <v>37</v>
      </c>
      <c r="E3" t="s">
        <v>354</v>
      </c>
      <c r="F3" t="s">
        <v>353</v>
      </c>
      <c r="G3" s="3">
        <v>81060</v>
      </c>
      <c r="I3" s="2">
        <v>12.780555330579627</v>
      </c>
      <c r="J3" t="s">
        <v>276</v>
      </c>
      <c r="K3" s="3">
        <f t="shared" ref="K3:K42" si="0">I3*G3</f>
        <v>1035991.8150967846</v>
      </c>
    </row>
    <row r="4" spans="1:11">
      <c r="A4">
        <v>8</v>
      </c>
      <c r="B4" t="s">
        <v>351</v>
      </c>
      <c r="C4" t="s">
        <v>283</v>
      </c>
      <c r="D4" t="s">
        <v>72</v>
      </c>
      <c r="E4" t="s">
        <v>355</v>
      </c>
      <c r="F4" t="s">
        <v>353</v>
      </c>
      <c r="G4" s="3">
        <v>95200</v>
      </c>
      <c r="I4" s="2">
        <v>13.598684190606619</v>
      </c>
      <c r="J4" t="s">
        <v>276</v>
      </c>
      <c r="K4" s="3">
        <f t="shared" si="0"/>
        <v>1294594.7349457501</v>
      </c>
    </row>
    <row r="5" spans="1:11">
      <c r="A5">
        <v>9</v>
      </c>
      <c r="B5" t="s">
        <v>351</v>
      </c>
      <c r="C5" t="s">
        <v>283</v>
      </c>
      <c r="D5" t="s">
        <v>76</v>
      </c>
      <c r="E5" t="s">
        <v>356</v>
      </c>
      <c r="F5" t="s">
        <v>353</v>
      </c>
      <c r="G5" s="3">
        <v>24700</v>
      </c>
      <c r="I5" s="2">
        <v>13.653819241982507</v>
      </c>
      <c r="J5" t="s">
        <v>276</v>
      </c>
      <c r="K5" s="3">
        <f t="shared" si="0"/>
        <v>337249.3352769679</v>
      </c>
    </row>
    <row r="6" spans="1:11">
      <c r="A6">
        <v>10</v>
      </c>
      <c r="B6" t="s">
        <v>351</v>
      </c>
      <c r="C6" t="s">
        <v>283</v>
      </c>
      <c r="D6" t="s">
        <v>78</v>
      </c>
      <c r="E6" t="s">
        <v>357</v>
      </c>
      <c r="F6" t="s">
        <v>353</v>
      </c>
      <c r="G6" s="3">
        <v>75880</v>
      </c>
      <c r="I6" s="2">
        <v>16.030514360803455</v>
      </c>
      <c r="J6" t="s">
        <v>276</v>
      </c>
      <c r="K6" s="3">
        <f t="shared" si="0"/>
        <v>1216395.4296977662</v>
      </c>
    </row>
    <row r="7" spans="1:11">
      <c r="A7">
        <v>11</v>
      </c>
      <c r="B7" t="s">
        <v>351</v>
      </c>
      <c r="C7" t="s">
        <v>283</v>
      </c>
      <c r="D7" t="s">
        <v>81</v>
      </c>
      <c r="E7" t="s">
        <v>358</v>
      </c>
      <c r="F7" t="s">
        <v>353</v>
      </c>
      <c r="G7" s="3">
        <v>54240</v>
      </c>
      <c r="I7" s="2">
        <v>15.981907183407705</v>
      </c>
      <c r="J7" t="s">
        <v>276</v>
      </c>
      <c r="K7" s="3">
        <f t="shared" si="0"/>
        <v>866858.6456280339</v>
      </c>
    </row>
    <row r="8" spans="1:11">
      <c r="A8">
        <v>12</v>
      </c>
      <c r="B8" t="s">
        <v>351</v>
      </c>
      <c r="C8" t="s">
        <v>283</v>
      </c>
      <c r="D8" t="s">
        <v>86</v>
      </c>
      <c r="E8" t="s">
        <v>359</v>
      </c>
      <c r="F8" t="s">
        <v>353</v>
      </c>
      <c r="G8" s="3">
        <v>262</v>
      </c>
      <c r="I8" s="2">
        <v>99.744746318391918</v>
      </c>
      <c r="J8" t="s">
        <v>276</v>
      </c>
      <c r="K8" s="3">
        <f t="shared" si="0"/>
        <v>26133.123535418683</v>
      </c>
    </row>
    <row r="9" spans="1:11">
      <c r="A9">
        <v>13</v>
      </c>
      <c r="B9" t="s">
        <v>351</v>
      </c>
      <c r="C9" t="s">
        <v>283</v>
      </c>
      <c r="D9" t="s">
        <v>88</v>
      </c>
      <c r="E9" t="s">
        <v>360</v>
      </c>
      <c r="F9" t="s">
        <v>353</v>
      </c>
      <c r="G9" s="3">
        <v>166</v>
      </c>
      <c r="I9" s="2">
        <v>95.466435293749797</v>
      </c>
      <c r="J9" t="s">
        <v>276</v>
      </c>
      <c r="K9" s="3">
        <f t="shared" si="0"/>
        <v>15847.428258762466</v>
      </c>
    </row>
    <row r="10" spans="1:11">
      <c r="A10">
        <v>14</v>
      </c>
      <c r="B10" t="s">
        <v>351</v>
      </c>
      <c r="C10" t="s">
        <v>283</v>
      </c>
      <c r="D10" t="s">
        <v>90</v>
      </c>
      <c r="E10" t="s">
        <v>361</v>
      </c>
      <c r="F10" t="s">
        <v>353</v>
      </c>
      <c r="G10" s="3">
        <v>2112</v>
      </c>
      <c r="I10" s="2">
        <v>98.971838376771032</v>
      </c>
      <c r="J10" t="s">
        <v>276</v>
      </c>
      <c r="K10" s="3">
        <f t="shared" si="0"/>
        <v>209028.52265174041</v>
      </c>
    </row>
    <row r="11" spans="1:11">
      <c r="A11">
        <v>15</v>
      </c>
      <c r="B11" t="s">
        <v>351</v>
      </c>
      <c r="C11" t="s">
        <v>283</v>
      </c>
      <c r="D11" t="s">
        <v>93</v>
      </c>
      <c r="E11" t="s">
        <v>362</v>
      </c>
      <c r="F11" t="s">
        <v>353</v>
      </c>
      <c r="G11" s="3">
        <v>2180</v>
      </c>
      <c r="I11" s="2">
        <v>98.468698921216088</v>
      </c>
      <c r="J11" t="s">
        <v>276</v>
      </c>
      <c r="K11" s="3">
        <f t="shared" si="0"/>
        <v>214661.76364825107</v>
      </c>
    </row>
    <row r="12" spans="1:11">
      <c r="A12">
        <v>16</v>
      </c>
      <c r="B12" t="s">
        <v>351</v>
      </c>
      <c r="C12" t="s">
        <v>283</v>
      </c>
      <c r="D12" t="s">
        <v>134</v>
      </c>
      <c r="E12" t="s">
        <v>363</v>
      </c>
      <c r="F12" t="s">
        <v>353</v>
      </c>
      <c r="G12" s="3">
        <v>5642</v>
      </c>
      <c r="I12" s="2">
        <v>100.74360737983493</v>
      </c>
      <c r="J12" t="s">
        <v>276</v>
      </c>
      <c r="K12" s="3">
        <f t="shared" si="0"/>
        <v>568395.43283702864</v>
      </c>
    </row>
    <row r="13" spans="1:11">
      <c r="A13">
        <v>17</v>
      </c>
      <c r="B13" t="s">
        <v>351</v>
      </c>
      <c r="C13" t="s">
        <v>283</v>
      </c>
      <c r="D13" t="s">
        <v>140</v>
      </c>
      <c r="E13" t="s">
        <v>364</v>
      </c>
      <c r="F13" t="s">
        <v>353</v>
      </c>
      <c r="G13" s="3">
        <v>40</v>
      </c>
      <c r="I13" s="2">
        <v>17.828454140276801</v>
      </c>
      <c r="J13" t="s">
        <v>276</v>
      </c>
      <c r="K13" s="3">
        <f t="shared" si="0"/>
        <v>713.13816561107205</v>
      </c>
    </row>
    <row r="14" spans="1:11">
      <c r="A14">
        <v>18</v>
      </c>
      <c r="B14" t="s">
        <v>351</v>
      </c>
      <c r="C14" t="s">
        <v>283</v>
      </c>
      <c r="D14" t="s">
        <v>143</v>
      </c>
      <c r="E14" t="s">
        <v>365</v>
      </c>
      <c r="F14" t="s">
        <v>353</v>
      </c>
      <c r="G14" s="3">
        <v>3400</v>
      </c>
      <c r="I14" s="2">
        <v>17.745405836753307</v>
      </c>
      <c r="J14" t="s">
        <v>276</v>
      </c>
      <c r="K14" s="3">
        <f t="shared" si="0"/>
        <v>60334.379844961244</v>
      </c>
    </row>
    <row r="15" spans="1:11">
      <c r="A15">
        <v>19</v>
      </c>
      <c r="B15" t="s">
        <v>351</v>
      </c>
      <c r="C15" t="s">
        <v>283</v>
      </c>
      <c r="D15" t="s">
        <v>154</v>
      </c>
      <c r="E15" t="s">
        <v>366</v>
      </c>
      <c r="F15" t="s">
        <v>353</v>
      </c>
      <c r="G15" s="3">
        <v>2838</v>
      </c>
      <c r="I15" s="2">
        <v>101.8170873645159</v>
      </c>
      <c r="J15" t="s">
        <v>276</v>
      </c>
      <c r="K15" s="3">
        <f t="shared" si="0"/>
        <v>288956.89394049614</v>
      </c>
    </row>
    <row r="16" spans="1:11">
      <c r="A16">
        <v>33</v>
      </c>
      <c r="B16" t="s">
        <v>351</v>
      </c>
      <c r="C16" t="s">
        <v>283</v>
      </c>
      <c r="D16" t="s">
        <v>367</v>
      </c>
      <c r="E16" t="s">
        <v>368</v>
      </c>
      <c r="F16" t="s">
        <v>286</v>
      </c>
      <c r="G16" s="3">
        <v>2098065</v>
      </c>
      <c r="H16">
        <v>1892680</v>
      </c>
      <c r="I16" s="2">
        <v>9.1300000000000008</v>
      </c>
      <c r="J16" t="s">
        <v>369</v>
      </c>
      <c r="K16" s="3">
        <f t="shared" si="0"/>
        <v>19155333.450000003</v>
      </c>
    </row>
    <row r="17" spans="1:11">
      <c r="A17">
        <v>34</v>
      </c>
      <c r="B17" t="s">
        <v>351</v>
      </c>
      <c r="C17" t="s">
        <v>283</v>
      </c>
      <c r="D17" t="s">
        <v>370</v>
      </c>
      <c r="E17" t="s">
        <v>371</v>
      </c>
      <c r="F17" t="s">
        <v>286</v>
      </c>
      <c r="G17" s="3">
        <v>278270</v>
      </c>
      <c r="I17" s="2">
        <v>12.78</v>
      </c>
      <c r="J17" t="s">
        <v>369</v>
      </c>
      <c r="K17" s="3">
        <f t="shared" si="0"/>
        <v>3556290.5999999996</v>
      </c>
    </row>
    <row r="18" spans="1:11">
      <c r="A18">
        <v>50</v>
      </c>
      <c r="B18" t="s">
        <v>351</v>
      </c>
      <c r="C18" t="s">
        <v>283</v>
      </c>
      <c r="D18" t="s">
        <v>372</v>
      </c>
      <c r="E18" t="s">
        <v>373</v>
      </c>
      <c r="F18" t="s">
        <v>286</v>
      </c>
      <c r="G18" s="3">
        <v>270</v>
      </c>
      <c r="I18" s="2">
        <v>13.6</v>
      </c>
      <c r="J18" t="s">
        <v>369</v>
      </c>
      <c r="K18" s="3">
        <f t="shared" si="0"/>
        <v>3672</v>
      </c>
    </row>
    <row r="19" spans="1:11">
      <c r="A19">
        <v>51</v>
      </c>
      <c r="B19" t="s">
        <v>351</v>
      </c>
      <c r="C19" t="s">
        <v>283</v>
      </c>
      <c r="D19" t="s">
        <v>374</v>
      </c>
      <c r="E19" t="s">
        <v>375</v>
      </c>
      <c r="F19" t="s">
        <v>286</v>
      </c>
      <c r="G19" s="3">
        <v>125</v>
      </c>
      <c r="I19" s="2">
        <v>13.65</v>
      </c>
      <c r="J19" t="s">
        <v>369</v>
      </c>
      <c r="K19" s="3">
        <f t="shared" si="0"/>
        <v>1706.25</v>
      </c>
    </row>
    <row r="20" spans="1:11">
      <c r="A20">
        <v>52</v>
      </c>
      <c r="B20" t="s">
        <v>351</v>
      </c>
      <c r="C20" t="s">
        <v>283</v>
      </c>
      <c r="D20" t="s">
        <v>376</v>
      </c>
      <c r="E20" t="s">
        <v>377</v>
      </c>
      <c r="F20" t="s">
        <v>286</v>
      </c>
      <c r="G20" s="3">
        <v>6220</v>
      </c>
      <c r="I20" s="2">
        <v>16.03</v>
      </c>
      <c r="J20" t="s">
        <v>369</v>
      </c>
      <c r="K20" s="3">
        <f t="shared" si="0"/>
        <v>99706.6</v>
      </c>
    </row>
    <row r="21" spans="1:11">
      <c r="A21">
        <v>54</v>
      </c>
      <c r="B21" t="s">
        <v>351</v>
      </c>
      <c r="C21" t="s">
        <v>283</v>
      </c>
      <c r="D21" t="s">
        <v>378</v>
      </c>
      <c r="E21" t="s">
        <v>379</v>
      </c>
      <c r="F21" t="s">
        <v>286</v>
      </c>
      <c r="G21" s="3">
        <v>4660</v>
      </c>
      <c r="I21" s="2">
        <v>15.98</v>
      </c>
      <c r="J21" t="s">
        <v>369</v>
      </c>
      <c r="K21" s="3">
        <f t="shared" si="0"/>
        <v>74466.8</v>
      </c>
    </row>
    <row r="22" spans="1:11">
      <c r="A22">
        <v>76</v>
      </c>
      <c r="B22" t="s">
        <v>351</v>
      </c>
      <c r="C22" t="s">
        <v>283</v>
      </c>
      <c r="D22" t="s">
        <v>380</v>
      </c>
      <c r="E22" t="s">
        <v>381</v>
      </c>
      <c r="F22" t="s">
        <v>286</v>
      </c>
      <c r="G22" s="3">
        <v>41</v>
      </c>
      <c r="I22" s="2">
        <v>100.74</v>
      </c>
      <c r="J22" t="s">
        <v>369</v>
      </c>
      <c r="K22" s="3">
        <f t="shared" si="0"/>
        <v>4130.34</v>
      </c>
    </row>
    <row r="23" spans="1:11">
      <c r="A23">
        <v>115</v>
      </c>
      <c r="B23" t="s">
        <v>351</v>
      </c>
      <c r="C23" t="s">
        <v>382</v>
      </c>
      <c r="D23" t="s">
        <v>29</v>
      </c>
      <c r="E23" t="s">
        <v>352</v>
      </c>
      <c r="F23" t="s">
        <v>353</v>
      </c>
      <c r="G23" s="3">
        <v>27120</v>
      </c>
      <c r="H23">
        <v>39930</v>
      </c>
      <c r="I23" s="2">
        <v>9.1318272168943295</v>
      </c>
      <c r="J23" t="s">
        <v>276</v>
      </c>
      <c r="K23" s="3">
        <f t="shared" si="0"/>
        <v>247655.15412217422</v>
      </c>
    </row>
    <row r="24" spans="1:11">
      <c r="A24">
        <v>116</v>
      </c>
      <c r="B24" t="s">
        <v>351</v>
      </c>
      <c r="C24" t="s">
        <v>382</v>
      </c>
      <c r="D24" t="s">
        <v>29</v>
      </c>
      <c r="E24" t="s">
        <v>352</v>
      </c>
      <c r="F24" t="s">
        <v>353</v>
      </c>
      <c r="G24" s="3">
        <v>24390</v>
      </c>
      <c r="I24" s="2">
        <v>9.1318272168943295</v>
      </c>
      <c r="J24" t="s">
        <v>276</v>
      </c>
      <c r="K24" s="3">
        <f t="shared" si="0"/>
        <v>222725.26582005271</v>
      </c>
    </row>
    <row r="25" spans="1:11">
      <c r="A25">
        <v>117</v>
      </c>
      <c r="B25" t="s">
        <v>351</v>
      </c>
      <c r="C25" t="s">
        <v>382</v>
      </c>
      <c r="D25" t="s">
        <v>37</v>
      </c>
      <c r="E25" t="s">
        <v>354</v>
      </c>
      <c r="F25" t="s">
        <v>353</v>
      </c>
      <c r="G25" s="3">
        <v>2490</v>
      </c>
      <c r="I25" s="2">
        <v>12.780555330579627</v>
      </c>
      <c r="J25" t="s">
        <v>276</v>
      </c>
      <c r="K25" s="3">
        <f t="shared" si="0"/>
        <v>31823.582773143273</v>
      </c>
    </row>
    <row r="26" spans="1:11">
      <c r="A26">
        <v>118</v>
      </c>
      <c r="B26" t="s">
        <v>351</v>
      </c>
      <c r="C26" t="s">
        <v>382</v>
      </c>
      <c r="D26" t="s">
        <v>72</v>
      </c>
      <c r="E26" t="s">
        <v>355</v>
      </c>
      <c r="F26" t="s">
        <v>353</v>
      </c>
      <c r="G26" s="3">
        <v>24560</v>
      </c>
      <c r="I26" s="2">
        <v>13.598684190606619</v>
      </c>
      <c r="J26" t="s">
        <v>276</v>
      </c>
      <c r="K26" s="3">
        <f t="shared" si="0"/>
        <v>333983.68372129858</v>
      </c>
    </row>
    <row r="27" spans="1:11">
      <c r="A27">
        <v>119</v>
      </c>
      <c r="B27" t="s">
        <v>351</v>
      </c>
      <c r="C27" t="s">
        <v>382</v>
      </c>
      <c r="D27" t="s">
        <v>76</v>
      </c>
      <c r="E27" t="s">
        <v>356</v>
      </c>
      <c r="F27" t="s">
        <v>353</v>
      </c>
      <c r="G27" s="3">
        <v>53400</v>
      </c>
      <c r="I27" s="2">
        <v>13.653819241982507</v>
      </c>
      <c r="J27" t="s">
        <v>276</v>
      </c>
      <c r="K27" s="3">
        <f t="shared" si="0"/>
        <v>729113.94752186583</v>
      </c>
    </row>
    <row r="28" spans="1:11">
      <c r="A28">
        <v>120</v>
      </c>
      <c r="B28" t="s">
        <v>351</v>
      </c>
      <c r="C28" t="s">
        <v>382</v>
      </c>
      <c r="D28" t="s">
        <v>78</v>
      </c>
      <c r="E28" t="s">
        <v>357</v>
      </c>
      <c r="F28" t="s">
        <v>353</v>
      </c>
      <c r="G28" s="3">
        <v>81280</v>
      </c>
      <c r="I28" s="2">
        <v>16.030514360803455</v>
      </c>
      <c r="J28" t="s">
        <v>276</v>
      </c>
      <c r="K28" s="3">
        <f t="shared" si="0"/>
        <v>1302960.2072461047</v>
      </c>
    </row>
    <row r="29" spans="1:11">
      <c r="A29">
        <v>121</v>
      </c>
      <c r="B29" t="s">
        <v>351</v>
      </c>
      <c r="C29" t="s">
        <v>382</v>
      </c>
      <c r="D29" t="s">
        <v>81</v>
      </c>
      <c r="E29" t="s">
        <v>358</v>
      </c>
      <c r="F29" t="s">
        <v>353</v>
      </c>
      <c r="G29" s="3">
        <v>3240</v>
      </c>
      <c r="I29" s="2">
        <v>15.981907183407705</v>
      </c>
      <c r="J29" t="s">
        <v>276</v>
      </c>
      <c r="K29" s="3">
        <f t="shared" si="0"/>
        <v>51781.379274240964</v>
      </c>
    </row>
    <row r="30" spans="1:11">
      <c r="A30">
        <v>122</v>
      </c>
      <c r="B30" t="s">
        <v>351</v>
      </c>
      <c r="C30" t="s">
        <v>382</v>
      </c>
      <c r="D30" t="s">
        <v>86</v>
      </c>
      <c r="E30" t="s">
        <v>359</v>
      </c>
      <c r="F30" t="s">
        <v>353</v>
      </c>
      <c r="G30" s="3">
        <v>70</v>
      </c>
      <c r="I30" s="2">
        <v>99.744746318391918</v>
      </c>
      <c r="J30" t="s">
        <v>276</v>
      </c>
      <c r="K30" s="3">
        <f t="shared" si="0"/>
        <v>6982.1322422874346</v>
      </c>
    </row>
    <row r="31" spans="1:11">
      <c r="A31">
        <v>123</v>
      </c>
      <c r="B31" t="s">
        <v>351</v>
      </c>
      <c r="C31" t="s">
        <v>382</v>
      </c>
      <c r="D31" t="s">
        <v>88</v>
      </c>
      <c r="E31" t="s">
        <v>360</v>
      </c>
      <c r="F31" t="s">
        <v>353</v>
      </c>
      <c r="G31" s="3">
        <v>62</v>
      </c>
      <c r="I31" s="2">
        <v>95.466435293749797</v>
      </c>
      <c r="J31" t="s">
        <v>276</v>
      </c>
      <c r="K31" s="3">
        <f t="shared" si="0"/>
        <v>5918.9189882124874</v>
      </c>
    </row>
    <row r="32" spans="1:11">
      <c r="A32">
        <v>124</v>
      </c>
      <c r="B32" t="s">
        <v>351</v>
      </c>
      <c r="C32" t="s">
        <v>382</v>
      </c>
      <c r="D32" t="s">
        <v>90</v>
      </c>
      <c r="E32" t="s">
        <v>361</v>
      </c>
      <c r="F32" t="s">
        <v>353</v>
      </c>
      <c r="G32" s="3">
        <v>50</v>
      </c>
      <c r="I32" s="2">
        <v>98.971838376771032</v>
      </c>
      <c r="J32" t="s">
        <v>276</v>
      </c>
      <c r="K32" s="3">
        <f t="shared" si="0"/>
        <v>4948.5919188385515</v>
      </c>
    </row>
    <row r="33" spans="1:11">
      <c r="A33">
        <v>125</v>
      </c>
      <c r="B33" t="s">
        <v>351</v>
      </c>
      <c r="C33" t="s">
        <v>382</v>
      </c>
      <c r="D33" t="s">
        <v>93</v>
      </c>
      <c r="E33" t="s">
        <v>362</v>
      </c>
      <c r="F33" t="s">
        <v>353</v>
      </c>
      <c r="G33" s="3">
        <v>16</v>
      </c>
      <c r="I33" s="2">
        <v>98.468698921216088</v>
      </c>
      <c r="J33" t="s">
        <v>276</v>
      </c>
      <c r="K33" s="3">
        <f t="shared" si="0"/>
        <v>1575.4991827394574</v>
      </c>
    </row>
    <row r="34" spans="1:11">
      <c r="A34">
        <v>126</v>
      </c>
      <c r="B34" t="s">
        <v>351</v>
      </c>
      <c r="C34" t="s">
        <v>382</v>
      </c>
      <c r="D34" t="s">
        <v>113</v>
      </c>
      <c r="E34" t="s">
        <v>383</v>
      </c>
      <c r="F34" t="s">
        <v>353</v>
      </c>
      <c r="G34" s="3">
        <v>150</v>
      </c>
      <c r="I34" s="2">
        <v>24.404524886877827</v>
      </c>
      <c r="J34" t="s">
        <v>276</v>
      </c>
      <c r="K34" s="3">
        <f t="shared" si="0"/>
        <v>3660.6787330316738</v>
      </c>
    </row>
    <row r="35" spans="1:11">
      <c r="A35">
        <v>127</v>
      </c>
      <c r="B35" t="s">
        <v>351</v>
      </c>
      <c r="C35" t="s">
        <v>382</v>
      </c>
      <c r="D35" t="s">
        <v>115</v>
      </c>
      <c r="E35" t="s">
        <v>384</v>
      </c>
      <c r="F35" t="s">
        <v>353</v>
      </c>
      <c r="G35" s="3">
        <v>50</v>
      </c>
      <c r="I35" s="2">
        <v>98.576696471892973</v>
      </c>
      <c r="J35" t="s">
        <v>276</v>
      </c>
      <c r="K35" s="3">
        <f t="shared" si="0"/>
        <v>4928.8348235946487</v>
      </c>
    </row>
    <row r="36" spans="1:11">
      <c r="A36">
        <v>128</v>
      </c>
      <c r="B36" t="s">
        <v>351</v>
      </c>
      <c r="C36" t="s">
        <v>382</v>
      </c>
      <c r="D36" t="s">
        <v>133</v>
      </c>
      <c r="E36" t="s">
        <v>385</v>
      </c>
      <c r="F36" t="s">
        <v>353</v>
      </c>
      <c r="G36" s="3">
        <v>160</v>
      </c>
      <c r="I36" s="2">
        <v>22.918614813196417</v>
      </c>
      <c r="J36" t="s">
        <v>276</v>
      </c>
      <c r="K36" s="3">
        <f t="shared" si="0"/>
        <v>3666.9783701114266</v>
      </c>
    </row>
    <row r="37" spans="1:11">
      <c r="A37">
        <v>129</v>
      </c>
      <c r="B37" t="s">
        <v>351</v>
      </c>
      <c r="C37" t="s">
        <v>382</v>
      </c>
      <c r="D37" t="s">
        <v>134</v>
      </c>
      <c r="E37" t="s">
        <v>363</v>
      </c>
      <c r="F37" t="s">
        <v>353</v>
      </c>
      <c r="G37" s="3">
        <v>22</v>
      </c>
      <c r="I37" s="2">
        <v>100.74360737983493</v>
      </c>
      <c r="J37" t="s">
        <v>276</v>
      </c>
      <c r="K37" s="3">
        <f t="shared" si="0"/>
        <v>2216.3593623563684</v>
      </c>
    </row>
    <row r="38" spans="1:11">
      <c r="A38">
        <v>130</v>
      </c>
      <c r="B38" t="s">
        <v>351</v>
      </c>
      <c r="C38" t="s">
        <v>382</v>
      </c>
      <c r="D38" t="s">
        <v>140</v>
      </c>
      <c r="E38" t="s">
        <v>364</v>
      </c>
      <c r="F38" t="s">
        <v>353</v>
      </c>
      <c r="G38" s="3">
        <v>400</v>
      </c>
      <c r="I38" s="2">
        <v>17.828454140276801</v>
      </c>
      <c r="J38" t="s">
        <v>276</v>
      </c>
      <c r="K38" s="3">
        <f t="shared" si="0"/>
        <v>7131.3816561107205</v>
      </c>
    </row>
    <row r="39" spans="1:11">
      <c r="A39">
        <v>131</v>
      </c>
      <c r="B39" t="s">
        <v>351</v>
      </c>
      <c r="C39" t="s">
        <v>382</v>
      </c>
      <c r="D39" t="s">
        <v>143</v>
      </c>
      <c r="E39" t="s">
        <v>365</v>
      </c>
      <c r="F39" t="s">
        <v>353</v>
      </c>
      <c r="G39" s="3">
        <v>940</v>
      </c>
      <c r="I39" s="2">
        <v>17.745405836753307</v>
      </c>
      <c r="J39" t="s">
        <v>276</v>
      </c>
      <c r="K39" s="3">
        <f t="shared" si="0"/>
        <v>16680.681486548106</v>
      </c>
    </row>
    <row r="40" spans="1:11">
      <c r="A40">
        <v>132</v>
      </c>
      <c r="B40" t="s">
        <v>351</v>
      </c>
      <c r="C40" t="s">
        <v>382</v>
      </c>
      <c r="D40" t="s">
        <v>154</v>
      </c>
      <c r="E40" t="s">
        <v>366</v>
      </c>
      <c r="F40" t="s">
        <v>353</v>
      </c>
      <c r="G40" s="3">
        <v>4</v>
      </c>
      <c r="I40" s="2">
        <v>101.8170873645159</v>
      </c>
      <c r="J40" t="s">
        <v>276</v>
      </c>
      <c r="K40" s="3">
        <f t="shared" si="0"/>
        <v>407.2683494580636</v>
      </c>
    </row>
    <row r="41" spans="1:11">
      <c r="A41">
        <v>133</v>
      </c>
      <c r="B41" t="s">
        <v>351</v>
      </c>
      <c r="C41" t="s">
        <v>382</v>
      </c>
      <c r="D41" t="s">
        <v>172</v>
      </c>
      <c r="E41" t="s">
        <v>386</v>
      </c>
      <c r="F41" t="s">
        <v>353</v>
      </c>
      <c r="G41" s="3">
        <v>340</v>
      </c>
      <c r="I41" s="2">
        <v>17.476839536580915</v>
      </c>
      <c r="J41" t="s">
        <v>276</v>
      </c>
      <c r="K41" s="3">
        <f t="shared" si="0"/>
        <v>5942.1254424375111</v>
      </c>
    </row>
    <row r="42" spans="1:11">
      <c r="A42">
        <v>134</v>
      </c>
      <c r="B42" t="s">
        <v>351</v>
      </c>
      <c r="C42" t="s">
        <v>382</v>
      </c>
      <c r="D42" t="s">
        <v>197</v>
      </c>
      <c r="E42" t="s">
        <v>387</v>
      </c>
      <c r="F42" t="s">
        <v>353</v>
      </c>
      <c r="G42" s="3">
        <v>15</v>
      </c>
      <c r="I42" s="2">
        <v>20.089055793991417</v>
      </c>
      <c r="J42" t="s">
        <v>276</v>
      </c>
      <c r="K42" s="3">
        <f t="shared" si="0"/>
        <v>301.33583690987126</v>
      </c>
    </row>
    <row r="43" spans="1:11">
      <c r="G43" s="3">
        <f>SUM(G2:G42)</f>
        <v>5938260</v>
      </c>
      <c r="K43" s="3">
        <f>SUM(K2:K42)</f>
        <v>59265430.243149959</v>
      </c>
    </row>
    <row r="45" spans="1:11">
      <c r="K45" s="4">
        <f>K43/G43</f>
        <v>9.9802686718247369</v>
      </c>
    </row>
  </sheetData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附表1-1求償計算</vt:lpstr>
      <vt:lpstr>工作表1</vt:lpstr>
      <vt:lpstr>白牌</vt:lpstr>
      <vt:lpstr>品牌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Gwendolyn Kao</dc:creator>
  <cp:lastModifiedBy>TpdUser</cp:lastModifiedBy>
  <cp:lastPrinted>2017-09-27T07:28:32Z</cp:lastPrinted>
  <dcterms:created xsi:type="dcterms:W3CDTF">2014-09-08T09:08:49Z</dcterms:created>
  <dcterms:modified xsi:type="dcterms:W3CDTF">2017-09-27T07:46:31Z</dcterms:modified>
</cp:coreProperties>
</file>