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pduser\Desktop\判決使用附表\操縱股價\附表\"/>
    </mc:Choice>
  </mc:AlternateContent>
  <bookViews>
    <workbookView xWindow="0" yWindow="0" windowWidth="19200" windowHeight="11445"/>
  </bookViews>
  <sheets>
    <sheet name="犯罪所得計算"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7" i="1" l="1"/>
  <c r="C7" i="1" l="1"/>
  <c r="G7" i="1" s="1"/>
  <c r="B7" i="1"/>
  <c r="F4" i="1"/>
  <c r="G4" i="1" s="1"/>
  <c r="C4" i="1"/>
</calcChain>
</file>

<file path=xl/sharedStrings.xml><?xml version="1.0" encoding="utf-8"?>
<sst xmlns="http://schemas.openxmlformats.org/spreadsheetml/2006/main" count="16" uniqueCount="16">
  <si>
    <t>實際獲利金額</t>
    <phoneticPr fontId="1" type="noConversion"/>
  </si>
  <si>
    <t>A.賣出金額（附註1）</t>
    <phoneticPr fontId="1" type="noConversion"/>
  </si>
  <si>
    <t>B.賣出數量（附註1）</t>
    <phoneticPr fontId="1" type="noConversion"/>
  </si>
  <si>
    <t>C.每股賣出均價（A/B）</t>
    <phoneticPr fontId="1" type="noConversion"/>
  </si>
  <si>
    <t>D.買進金額（附註1）</t>
    <phoneticPr fontId="1" type="noConversion"/>
  </si>
  <si>
    <t>E.買進數量（附註1）</t>
    <phoneticPr fontId="1" type="noConversion"/>
  </si>
  <si>
    <t>F.每股買進均價（D/E）</t>
    <phoneticPr fontId="1" type="noConversion"/>
  </si>
  <si>
    <t>G.實際獲利金額【（C-F）＊E】</t>
    <phoneticPr fontId="1" type="noConversion"/>
  </si>
  <si>
    <t>H.期初收盤價（附註3）</t>
    <phoneticPr fontId="1" type="noConversion"/>
  </si>
  <si>
    <t>I.賣超數量（B-E）</t>
    <phoneticPr fontId="1" type="noConversion"/>
  </si>
  <si>
    <t>J.擬制性獲利金額【（C-H）*I 】</t>
    <phoneticPr fontId="1" type="noConversion"/>
  </si>
  <si>
    <t>K.現金股利</t>
    <phoneticPr fontId="1" type="noConversion"/>
  </si>
  <si>
    <t>擬制性獲利金額加計現金股利</t>
    <phoneticPr fontId="1" type="noConversion"/>
  </si>
  <si>
    <t>L.犯罪所得合計（G+J+K）</t>
    <phoneticPr fontId="1" type="noConversion"/>
  </si>
  <si>
    <t>附表伍之14：犯罪所得計算表（本案為賣超）</t>
    <phoneticPr fontId="1" type="noConversion"/>
  </si>
  <si>
    <t>附註：
1、買賣數量及金額均見附表伍之14-1。上開買進數量係以本案集團帳戶於該期間內買進數量加計可轉債轉換之股數及無償配發之股票股利，買進金額則為期間內買進股票之金額加計可轉債之轉換成本，併予敘明。
2、本表實際獲利、擬制獲利之計算係依上表各欄公式所計算出之原始數值加減計算後之總值再予以四捨五入。
3、期初收盤價係依財團法人中華民國證券櫃檯買賣中心106年8月2日證櫃視字第1060020669號函所附每日交易概況電子檔所示，104年5月29日收盤價143元。另調整除權息之影響後，擬制買價應為104.2元【(143-0.59998915)/1.366092946】
4、股票股利及現金股利之計算均詳附表伍之14-3。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</si>
</sst>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_ "/>
    <numFmt numFmtId="177" formatCode="#,##0.0000_);[Red]\(#,##0.0000\)"/>
    <numFmt numFmtId="178" formatCode="#,##0_);[Red]\(#,##0\)"/>
    <numFmt numFmtId="179" formatCode="#,##0.0_ "/>
    <numFmt numFmtId="180" formatCode="#,##0.000000_);[Red]\(#,##0.000000\)"/>
  </numFmts>
  <fonts count="2" x14ac:knownFonts="1">
    <font>
      <sz val="12"/>
      <color theme="1"/>
      <name val="新細明體"/>
      <family val="2"/>
      <charset val="136"/>
      <scheme val="minor"/>
    </font>
    <font>
      <sz val="9"/>
      <name val="新細明體"/>
      <family val="2"/>
      <charset val="136"/>
      <scheme val="minor"/>
    </font>
  </fonts>
  <fills count="3">
    <fill>
      <patternFill patternType="none"/>
    </fill>
    <fill>
      <patternFill patternType="gray125"/>
    </fill>
    <fill>
      <patternFill patternType="solid">
        <fgColor theme="0" tint="-0.34998626667073579"/>
        <bgColor indexed="64"/>
      </patternFill>
    </fill>
  </fills>
  <borders count="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21">
    <xf numFmtId="0" fontId="0" fillId="0" borderId="0" xfId="0">
      <alignment vertical="center"/>
    </xf>
    <xf numFmtId="176" fontId="0" fillId="0" borderId="0" xfId="0" applyNumberFormat="1" applyAlignment="1">
      <alignment vertical="center" wrapText="1"/>
    </xf>
    <xf numFmtId="177" fontId="0" fillId="0" borderId="0" xfId="0" applyNumberFormat="1" applyAlignment="1">
      <alignment vertical="center" wrapText="1"/>
    </xf>
    <xf numFmtId="178" fontId="0" fillId="0" borderId="0" xfId="0" applyNumberFormat="1" applyAlignment="1">
      <alignment vertical="center" wrapText="1"/>
    </xf>
    <xf numFmtId="0" fontId="0" fillId="0" borderId="0" xfId="0" applyAlignment="1">
      <alignment vertical="center" wrapText="1"/>
    </xf>
    <xf numFmtId="0" fontId="0" fillId="0" borderId="4" xfId="0" applyBorder="1" applyAlignment="1">
      <alignment vertical="center" wrapText="1"/>
    </xf>
    <xf numFmtId="176" fontId="0" fillId="0" borderId="4" xfId="0" applyNumberFormat="1" applyBorder="1" applyAlignment="1">
      <alignment vertical="center" wrapText="1"/>
    </xf>
    <xf numFmtId="177" fontId="0" fillId="0" borderId="4" xfId="0" applyNumberFormat="1" applyBorder="1" applyAlignment="1">
      <alignment vertical="center" wrapText="1"/>
    </xf>
    <xf numFmtId="178" fontId="0" fillId="0" borderId="4" xfId="0" applyNumberFormat="1" applyBorder="1" applyAlignment="1">
      <alignment vertical="center" wrapText="1"/>
    </xf>
    <xf numFmtId="179" fontId="0" fillId="0" borderId="4" xfId="0" applyNumberFormat="1" applyBorder="1" applyAlignment="1">
      <alignment vertical="center" wrapText="1"/>
    </xf>
    <xf numFmtId="180" fontId="0" fillId="0" borderId="4" xfId="0" applyNumberFormat="1" applyBorder="1" applyAlignment="1">
      <alignment vertical="center" wrapText="1"/>
    </xf>
    <xf numFmtId="178" fontId="0" fillId="0" borderId="4" xfId="0" applyNumberFormat="1" applyFill="1" applyBorder="1" applyAlignment="1">
      <alignment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176" fontId="0" fillId="2" borderId="1" xfId="0" applyNumberFormat="1" applyFill="1" applyBorder="1" applyAlignment="1">
      <alignment horizontal="center" vertical="center" wrapText="1"/>
    </xf>
    <xf numFmtId="176" fontId="0" fillId="2" borderId="2" xfId="0" applyNumberFormat="1" applyFill="1" applyBorder="1" applyAlignment="1">
      <alignment horizontal="center" vertical="center" wrapText="1"/>
    </xf>
    <xf numFmtId="176" fontId="0" fillId="2" borderId="3" xfId="0" applyNumberFormat="1" applyFill="1" applyBorder="1" applyAlignment="1">
      <alignment horizontal="center" vertical="center" wrapText="1"/>
    </xf>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8"/>
  <sheetViews>
    <sheetView tabSelected="1" workbookViewId="0">
      <selection activeCell="H4" sqref="H4"/>
    </sheetView>
  </sheetViews>
  <sheetFormatPr defaultRowHeight="16.5" x14ac:dyDescent="0.25"/>
  <cols>
    <col min="1" max="1" width="14.375" style="4" customWidth="1"/>
    <col min="2" max="2" width="12.125" style="1" customWidth="1"/>
    <col min="3" max="3" width="18.125" style="2" customWidth="1"/>
    <col min="4" max="4" width="15.375" style="2" customWidth="1"/>
    <col min="5" max="5" width="15.5" style="2" customWidth="1"/>
    <col min="6" max="6" width="14.75" style="2" customWidth="1"/>
    <col min="7" max="7" width="14" style="3" customWidth="1"/>
    <col min="8" max="10" width="9" style="4"/>
  </cols>
  <sheetData>
    <row r="1" spans="1:11" s="4" customFormat="1" x14ac:dyDescent="0.25">
      <c r="A1" t="s">
        <v>14</v>
      </c>
      <c r="B1" s="1"/>
      <c r="C1" s="2"/>
      <c r="D1" s="2"/>
      <c r="E1" s="2"/>
      <c r="F1" s="2"/>
      <c r="G1" s="3"/>
      <c r="K1"/>
    </row>
    <row r="2" spans="1:11" s="4" customFormat="1" x14ac:dyDescent="0.25">
      <c r="A2" s="12" t="s">
        <v>0</v>
      </c>
      <c r="B2" s="13"/>
      <c r="C2" s="13"/>
      <c r="D2" s="13"/>
      <c r="E2" s="13"/>
      <c r="F2" s="13"/>
      <c r="G2" s="14"/>
      <c r="K2"/>
    </row>
    <row r="3" spans="1:11" s="4" customFormat="1" ht="49.5" x14ac:dyDescent="0.25">
      <c r="A3" s="5" t="s">
        <v>1</v>
      </c>
      <c r="B3" s="6" t="s">
        <v>2</v>
      </c>
      <c r="C3" s="7" t="s">
        <v>3</v>
      </c>
      <c r="D3" s="5" t="s">
        <v>4</v>
      </c>
      <c r="E3" s="6" t="s">
        <v>5</v>
      </c>
      <c r="F3" s="7" t="s">
        <v>6</v>
      </c>
      <c r="G3" s="8" t="s">
        <v>7</v>
      </c>
      <c r="K3"/>
    </row>
    <row r="4" spans="1:11" s="4" customFormat="1" ht="52.9" customHeight="1" x14ac:dyDescent="0.25">
      <c r="A4" s="6">
        <v>17163759381</v>
      </c>
      <c r="B4" s="6">
        <v>170474369</v>
      </c>
      <c r="C4" s="10">
        <f>A4/B4</f>
        <v>100.68234586631613</v>
      </c>
      <c r="D4" s="6">
        <v>16188240816</v>
      </c>
      <c r="E4" s="6">
        <v>161169485</v>
      </c>
      <c r="F4" s="10">
        <f>D4/E4</f>
        <v>100.44234376004862</v>
      </c>
      <c r="G4" s="8">
        <f>(C4-F4)*E4</f>
        <v>38681015.866049998</v>
      </c>
      <c r="K4"/>
    </row>
    <row r="5" spans="1:11" s="4" customFormat="1" x14ac:dyDescent="0.25">
      <c r="A5" s="15" t="s">
        <v>12</v>
      </c>
      <c r="B5" s="16"/>
      <c r="C5" s="16"/>
      <c r="D5" s="16"/>
      <c r="E5" s="16"/>
      <c r="F5" s="16"/>
      <c r="G5" s="17"/>
      <c r="K5"/>
    </row>
    <row r="6" spans="1:11" s="4" customFormat="1" ht="73.900000000000006" customHeight="1" x14ac:dyDescent="0.25">
      <c r="A6" s="6" t="s">
        <v>8</v>
      </c>
      <c r="B6" s="6" t="s">
        <v>9</v>
      </c>
      <c r="C6" s="7" t="s">
        <v>10</v>
      </c>
      <c r="D6" s="7" t="s">
        <v>11</v>
      </c>
      <c r="E6" s="7"/>
      <c r="F6" s="5"/>
      <c r="G6" s="11" t="s">
        <v>13</v>
      </c>
      <c r="K6"/>
    </row>
    <row r="7" spans="1:11" s="4" customFormat="1" ht="52.9" customHeight="1" x14ac:dyDescent="0.25">
      <c r="A7" s="9">
        <f>(143-0.59998915)/1.366092946</f>
        <v>104.23888891817761</v>
      </c>
      <c r="B7" s="6">
        <f>B4-E4</f>
        <v>9304884</v>
      </c>
      <c r="C7" s="8">
        <f>(C4-A7)*B7</f>
        <v>-33093220.538577072</v>
      </c>
      <c r="D7" s="6">
        <v>989983</v>
      </c>
      <c r="E7" s="6"/>
      <c r="F7" s="5"/>
      <c r="G7" s="11">
        <f>G4+C7+D7</f>
        <v>6577778.3274729252</v>
      </c>
      <c r="K7"/>
    </row>
    <row r="8" spans="1:11" s="4" customFormat="1" ht="141.75" customHeight="1" x14ac:dyDescent="0.25">
      <c r="A8" s="18" t="s">
        <v>15</v>
      </c>
      <c r="B8" s="19"/>
      <c r="C8" s="19"/>
      <c r="D8" s="19"/>
      <c r="E8" s="19"/>
      <c r="F8" s="19"/>
      <c r="G8" s="20"/>
    </row>
  </sheetData>
  <mergeCells count="3">
    <mergeCell ref="A2:G2"/>
    <mergeCell ref="A5:G5"/>
    <mergeCell ref="A8:G8"/>
  </mergeCells>
  <phoneticPr fontId="1" type="noConversion"/>
  <pageMargins left="0.70866141732283472" right="0.70866141732283472" top="0.34" bottom="0.3" header="0.31496062992125984" footer="0.31496062992125984"/>
  <pageSetup paperSize="9" scale="83" fitToHeight="99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犯罪所得計算</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tpduser</dc:creator>
  <cp:lastModifiedBy>tpduser</cp:lastModifiedBy>
  <cp:lastPrinted>2018-02-05T23:58:16Z</cp:lastPrinted>
  <dcterms:created xsi:type="dcterms:W3CDTF">2017-12-22T10:50:07Z</dcterms:created>
  <dcterms:modified xsi:type="dcterms:W3CDTF">2018-02-05T23:58:22Z</dcterms:modified>
</cp:coreProperties>
</file>