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mld\Desktop\104訴75-2\"/>
    </mc:Choice>
  </mc:AlternateContent>
  <bookViews>
    <workbookView xWindow="0" yWindow="0" windowWidth="19200" windowHeight="6495"/>
  </bookViews>
  <sheets>
    <sheet name="附表四-不法所得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9" i="1" l="1"/>
  <c r="B20" i="1"/>
  <c r="B30" i="1"/>
  <c r="B33" i="1" s="1"/>
  <c r="B35" i="1" s="1"/>
  <c r="B40" i="1" s="1"/>
  <c r="B39" i="1"/>
  <c r="D29" i="1"/>
  <c r="D30" i="1" s="1"/>
  <c r="D33" i="1" s="1"/>
  <c r="D35" i="1" s="1"/>
  <c r="D20" i="1"/>
  <c r="F29" i="1"/>
  <c r="F20" i="1"/>
  <c r="F30" i="1"/>
  <c r="F33" i="1"/>
  <c r="F35" i="1" s="1"/>
  <c r="H29" i="1"/>
  <c r="H30" i="1" s="1"/>
  <c r="H33" i="1" s="1"/>
  <c r="H35" i="1" s="1"/>
  <c r="H20" i="1"/>
  <c r="J29" i="1"/>
  <c r="J30" i="1" s="1"/>
  <c r="J33" i="1" s="1"/>
  <c r="J35" i="1" s="1"/>
  <c r="J20" i="1"/>
  <c r="L29" i="1"/>
  <c r="L20" i="1"/>
  <c r="L30" i="1"/>
  <c r="L33" i="1"/>
  <c r="L35" i="1"/>
  <c r="N29" i="1"/>
  <c r="N20" i="1"/>
  <c r="N30" i="1"/>
  <c r="N33" i="1" s="1"/>
  <c r="N35" i="1" s="1"/>
  <c r="P29" i="1"/>
  <c r="P20" i="1"/>
  <c r="P35" i="1"/>
  <c r="R29" i="1"/>
  <c r="R20" i="1"/>
  <c r="T29" i="1"/>
  <c r="T20" i="1"/>
  <c r="T35" i="1"/>
  <c r="V29" i="1"/>
  <c r="V20" i="1"/>
  <c r="V30" i="1"/>
  <c r="V33" i="1" s="1"/>
  <c r="V35" i="1" s="1"/>
  <c r="V41" i="1" s="1"/>
  <c r="V40" i="1"/>
  <c r="X29" i="1"/>
  <c r="X20" i="1"/>
  <c r="X30" i="1"/>
  <c r="X33" i="1"/>
  <c r="X35" i="1" s="1"/>
  <c r="Z29" i="1"/>
  <c r="Z30" i="1" s="1"/>
  <c r="Z33" i="1" s="1"/>
  <c r="Z35" i="1" s="1"/>
  <c r="Z41" i="1" s="1"/>
  <c r="Z20" i="1"/>
  <c r="Z40" i="1"/>
  <c r="AB29" i="1"/>
  <c r="AB20" i="1"/>
  <c r="AB30" i="1"/>
  <c r="AB33" i="1" s="1"/>
  <c r="AB35" i="1" s="1"/>
  <c r="V38" i="1"/>
  <c r="Z38" i="1"/>
  <c r="B37" i="1"/>
  <c r="R30" i="1" l="1"/>
  <c r="R33" i="1" s="1"/>
  <c r="R35" i="1" s="1"/>
  <c r="C42" i="1"/>
  <c r="C44" i="1" s="1"/>
</calcChain>
</file>

<file path=xl/sharedStrings.xml><?xml version="1.0" encoding="utf-8"?>
<sst xmlns="http://schemas.openxmlformats.org/spreadsheetml/2006/main" count="326" uniqueCount="130">
  <si>
    <t>鋅錳乃浦</t>
    <phoneticPr fontId="2" type="noConversion"/>
  </si>
  <si>
    <t>達滅芬</t>
    <phoneticPr fontId="2" type="noConversion"/>
  </si>
  <si>
    <t>亞托敏</t>
    <phoneticPr fontId="2" type="noConversion"/>
  </si>
  <si>
    <t>芬普尼</t>
    <phoneticPr fontId="2" type="noConversion"/>
  </si>
  <si>
    <t>益達胺</t>
    <phoneticPr fontId="2" type="noConversion"/>
  </si>
  <si>
    <t>固殺草</t>
    <phoneticPr fontId="2" type="noConversion"/>
  </si>
  <si>
    <t>因滅汀</t>
    <phoneticPr fontId="2" type="noConversion"/>
  </si>
  <si>
    <t>克收欣</t>
    <phoneticPr fontId="2" type="noConversion"/>
  </si>
  <si>
    <t>待克利</t>
    <phoneticPr fontId="2" type="noConversion"/>
  </si>
  <si>
    <t>亞滅培</t>
    <phoneticPr fontId="2" type="noConversion"/>
  </si>
  <si>
    <t>阿巴汀</t>
    <phoneticPr fontId="2" type="noConversion"/>
  </si>
  <si>
    <t>伏寄普</t>
    <phoneticPr fontId="2" type="noConversion"/>
  </si>
  <si>
    <t>疫把罩 (50% WP 可濕性粉劑)</t>
    <phoneticPr fontId="2" type="noConversion"/>
  </si>
  <si>
    <t>世界稱 (23% SC 水懸劑)</t>
    <phoneticPr fontId="2" type="noConversion"/>
  </si>
  <si>
    <t>藍波 (4.95% SC 水懸劑)</t>
    <phoneticPr fontId="2" type="noConversion"/>
  </si>
  <si>
    <t>鐵捕 (18.2% SC 水懸劑)</t>
    <phoneticPr fontId="2" type="noConversion"/>
  </si>
  <si>
    <t>清蟲 (5% SG 水溶性粒劑)</t>
    <phoneticPr fontId="2" type="noConversion"/>
  </si>
  <si>
    <t>虫拜拜 (2.15% EC 乳劑)</t>
    <phoneticPr fontId="2" type="noConversion"/>
  </si>
  <si>
    <t>美生-45 (80% WP 可濕性粉劑)</t>
    <phoneticPr fontId="2" type="noConversion"/>
  </si>
  <si>
    <t>第壹勇 (2% EC 乳劑)</t>
    <phoneticPr fontId="2" type="noConversion"/>
  </si>
  <si>
    <t>萬歲 (17.5% EC 乳劑)</t>
    <phoneticPr fontId="2" type="noConversion"/>
  </si>
  <si>
    <t>靠山 (20% SP 水溶性粉劑)</t>
    <phoneticPr fontId="2" type="noConversion"/>
  </si>
  <si>
    <t>攏治 (10% WG 水分散性粒劑)</t>
    <phoneticPr fontId="2" type="noConversion"/>
  </si>
  <si>
    <t>炭鋤 (24.9% EC 乳劑)</t>
    <phoneticPr fontId="2" type="noConversion"/>
  </si>
  <si>
    <t>白炭黑 (50% WG 水分散性粒劑)</t>
    <phoneticPr fontId="2" type="noConversion"/>
  </si>
  <si>
    <t>進口日期</t>
    <phoneticPr fontId="2" type="noConversion"/>
  </si>
  <si>
    <t>數量</t>
    <phoneticPr fontId="2" type="noConversion"/>
  </si>
  <si>
    <t>102.10.09</t>
    <phoneticPr fontId="2" type="noConversion"/>
  </si>
  <si>
    <t>102.09.14</t>
    <phoneticPr fontId="2" type="noConversion"/>
  </si>
  <si>
    <t>102.10.30</t>
    <phoneticPr fontId="2" type="noConversion"/>
  </si>
  <si>
    <t>102.11.03</t>
    <phoneticPr fontId="2" type="noConversion"/>
  </si>
  <si>
    <t>102.12.18</t>
    <phoneticPr fontId="2" type="noConversion"/>
  </si>
  <si>
    <t>103.01.15</t>
    <phoneticPr fontId="2" type="noConversion"/>
  </si>
  <si>
    <t>103.03.05</t>
    <phoneticPr fontId="2" type="noConversion"/>
  </si>
  <si>
    <t>103.03.22</t>
    <phoneticPr fontId="2" type="noConversion"/>
  </si>
  <si>
    <t>103.05.05</t>
    <phoneticPr fontId="2" type="noConversion"/>
  </si>
  <si>
    <t>103.06.08</t>
    <phoneticPr fontId="2" type="noConversion"/>
  </si>
  <si>
    <t>103.06.28</t>
    <phoneticPr fontId="2" type="noConversion"/>
  </si>
  <si>
    <t>103.07.27</t>
    <phoneticPr fontId="2" type="noConversion"/>
  </si>
  <si>
    <t>103.08.07</t>
    <phoneticPr fontId="2" type="noConversion"/>
  </si>
  <si>
    <t>總計</t>
    <phoneticPr fontId="2" type="noConversion"/>
  </si>
  <si>
    <t>庫存</t>
    <phoneticPr fontId="2" type="noConversion"/>
  </si>
  <si>
    <t>販售數量</t>
    <phoneticPr fontId="2" type="noConversion"/>
  </si>
  <si>
    <t>102.03.13</t>
    <phoneticPr fontId="2" type="noConversion"/>
  </si>
  <si>
    <t>103.04.17</t>
    <phoneticPr fontId="2" type="noConversion"/>
  </si>
  <si>
    <t>雋農倉庫</t>
    <phoneticPr fontId="2" type="noConversion"/>
  </si>
  <si>
    <t>雋農倉庫</t>
    <phoneticPr fontId="2" type="noConversion"/>
  </si>
  <si>
    <t>安旺特</t>
    <phoneticPr fontId="2" type="noConversion"/>
  </si>
  <si>
    <t>包裝(L)</t>
    <phoneticPr fontId="2" type="noConversion"/>
  </si>
  <si>
    <t>數量(瓶)</t>
    <phoneticPr fontId="2" type="noConversion"/>
  </si>
  <si>
    <t>單價(元)</t>
    <phoneticPr fontId="2" type="noConversion"/>
  </si>
  <si>
    <t>販賣價格(元)</t>
    <phoneticPr fontId="2" type="noConversion"/>
  </si>
  <si>
    <t>103.08.03</t>
    <phoneticPr fontId="2" type="noConversion"/>
  </si>
  <si>
    <t>103.03.27</t>
    <phoneticPr fontId="2" type="noConversion"/>
  </si>
  <si>
    <t>103.06.11</t>
    <phoneticPr fontId="2" type="noConversion"/>
  </si>
  <si>
    <t>103.08.10</t>
    <phoneticPr fontId="2" type="noConversion"/>
  </si>
  <si>
    <t>103.03.05</t>
    <phoneticPr fontId="2" type="noConversion"/>
  </si>
  <si>
    <t>102.10.30</t>
    <phoneticPr fontId="2" type="noConversion"/>
  </si>
  <si>
    <t>102.10.12</t>
    <phoneticPr fontId="2" type="noConversion"/>
  </si>
  <si>
    <t>包裝(Kg)</t>
    <phoneticPr fontId="2" type="noConversion"/>
  </si>
  <si>
    <t>數量(包)</t>
    <phoneticPr fontId="2" type="noConversion"/>
  </si>
  <si>
    <t>數量(包)</t>
    <phoneticPr fontId="2" type="noConversion"/>
  </si>
  <si>
    <t>102.04.17</t>
    <phoneticPr fontId="2" type="noConversion"/>
  </si>
  <si>
    <t>103.02.02</t>
    <phoneticPr fontId="2" type="noConversion"/>
  </si>
  <si>
    <t>102.03.23</t>
    <phoneticPr fontId="2" type="noConversion"/>
  </si>
  <si>
    <t>103.05.05</t>
    <phoneticPr fontId="2" type="noConversion"/>
  </si>
  <si>
    <t>103.06.21</t>
    <phoneticPr fontId="2" type="noConversion"/>
  </si>
  <si>
    <t>102.04.16</t>
    <phoneticPr fontId="2" type="noConversion"/>
  </si>
  <si>
    <t>102.12.29</t>
    <phoneticPr fontId="2" type="noConversion"/>
  </si>
  <si>
    <t>102.04.17</t>
    <phoneticPr fontId="2" type="noConversion"/>
  </si>
  <si>
    <t>103.05.28</t>
    <phoneticPr fontId="2" type="noConversion"/>
  </si>
  <si>
    <t>102.09.25</t>
    <phoneticPr fontId="2" type="noConversion"/>
  </si>
  <si>
    <t>102.06.06</t>
    <phoneticPr fontId="2" type="noConversion"/>
  </si>
  <si>
    <t>103.05.03</t>
    <phoneticPr fontId="2" type="noConversion"/>
  </si>
  <si>
    <t>103.06.11</t>
    <phoneticPr fontId="2" type="noConversion"/>
  </si>
  <si>
    <t>102.10.09</t>
    <phoneticPr fontId="2" type="noConversion"/>
  </si>
  <si>
    <t>大肚區倉庫</t>
    <phoneticPr fontId="2" type="noConversion"/>
  </si>
  <si>
    <t>泰農倉庫</t>
    <phoneticPr fontId="2" type="noConversion"/>
  </si>
  <si>
    <t>泰農倉庫</t>
    <phoneticPr fontId="2" type="noConversion"/>
  </si>
  <si>
    <t>金峰倉庫</t>
    <phoneticPr fontId="2" type="noConversion"/>
  </si>
  <si>
    <t>金峰倉庫</t>
    <phoneticPr fontId="2" type="noConversion"/>
  </si>
  <si>
    <t>宗合倉庫</t>
    <phoneticPr fontId="2" type="noConversion"/>
  </si>
  <si>
    <t>宗合倉庫</t>
    <phoneticPr fontId="2" type="noConversion"/>
  </si>
  <si>
    <t>富賜山</t>
    <phoneticPr fontId="2" type="noConversion"/>
  </si>
  <si>
    <t>富賜山</t>
    <phoneticPr fontId="2" type="noConversion"/>
  </si>
  <si>
    <t>富賜山</t>
    <phoneticPr fontId="2" type="noConversion"/>
  </si>
  <si>
    <t>惠鋒倉庫</t>
    <phoneticPr fontId="2" type="noConversion"/>
  </si>
  <si>
    <t>惠鋒倉庫</t>
    <phoneticPr fontId="2" type="noConversion"/>
  </si>
  <si>
    <t>惠鋒倉庫</t>
    <phoneticPr fontId="2" type="noConversion"/>
  </si>
  <si>
    <t>發還</t>
  </si>
  <si>
    <t>單價(元)</t>
    <phoneticPr fontId="2" type="noConversion"/>
  </si>
  <si>
    <t>包裝(Kg)</t>
    <phoneticPr fontId="2" type="noConversion"/>
  </si>
  <si>
    <t>售安旺特(Kg)</t>
    <phoneticPr fontId="2" type="noConversion"/>
  </si>
  <si>
    <t>合計販售價格</t>
    <phoneticPr fontId="2" type="noConversion"/>
  </si>
  <si>
    <t>售科麥農(L)</t>
    <phoneticPr fontId="2" type="noConversion"/>
  </si>
  <si>
    <t>草光光 (13.5% SL 溶液)</t>
    <phoneticPr fontId="2" type="noConversion"/>
  </si>
  <si>
    <t>總計販賣金額(元)</t>
    <phoneticPr fontId="2" type="noConversion"/>
  </si>
  <si>
    <t>數量(桶)</t>
    <phoneticPr fontId="2" type="noConversion"/>
  </si>
  <si>
    <t>包裝(L)</t>
    <phoneticPr fontId="2" type="noConversion"/>
  </si>
  <si>
    <t>單價(元/L)</t>
    <phoneticPr fontId="2" type="noConversion"/>
  </si>
  <si>
    <t>包裝(L)</t>
    <phoneticPr fontId="2" type="noConversion"/>
  </si>
  <si>
    <t>數量(包)</t>
    <phoneticPr fontId="2" type="noConversion"/>
  </si>
  <si>
    <t>數量(包)</t>
    <phoneticPr fontId="2" type="noConversion"/>
  </si>
  <si>
    <t>包裝(Kg)</t>
    <phoneticPr fontId="2" type="noConversion"/>
  </si>
  <si>
    <t>數量(包)</t>
    <phoneticPr fontId="2" type="noConversion"/>
  </si>
  <si>
    <t>包裝(Kg)</t>
    <phoneticPr fontId="2" type="noConversion"/>
  </si>
  <si>
    <t>單價(元)</t>
    <phoneticPr fontId="2" type="noConversion"/>
  </si>
  <si>
    <t>販賣價格(元)</t>
    <phoneticPr fontId="2" type="noConversion"/>
  </si>
  <si>
    <t>包裝(L)</t>
    <phoneticPr fontId="2" type="noConversion"/>
  </si>
  <si>
    <t>數量(瓶)</t>
    <phoneticPr fontId="2" type="noConversion"/>
  </si>
  <si>
    <t>單價(元)</t>
    <phoneticPr fontId="2" type="noConversion"/>
  </si>
  <si>
    <t>102.04.03</t>
    <phoneticPr fontId="2" type="noConversion"/>
  </si>
  <si>
    <t>詳細計算式見附表四之一編號2</t>
    <phoneticPr fontId="2" type="noConversion"/>
  </si>
  <si>
    <t>詳細計算式見附表四之一編號14</t>
    <phoneticPr fontId="2" type="noConversion"/>
  </si>
  <si>
    <t>詳細計算式見附表四之一編號13</t>
    <phoneticPr fontId="2" type="noConversion"/>
  </si>
  <si>
    <t>詳細計算式見附表四之一編號12</t>
    <phoneticPr fontId="2" type="noConversion"/>
  </si>
  <si>
    <t>詳細計算式見附表四之一編號11</t>
    <phoneticPr fontId="2" type="noConversion"/>
  </si>
  <si>
    <t>詳細計算式見附表四之一編號10</t>
    <phoneticPr fontId="2" type="noConversion"/>
  </si>
  <si>
    <t>詳細計算式見附表四之一編號9</t>
    <phoneticPr fontId="2" type="noConversion"/>
  </si>
  <si>
    <t>詳細計算式見附表四之一編號8</t>
    <phoneticPr fontId="2" type="noConversion"/>
  </si>
  <si>
    <t>詳細計算式見附表四之一編號7</t>
    <phoneticPr fontId="2" type="noConversion"/>
  </si>
  <si>
    <t>詳細計算式見附表四之一編號6</t>
    <phoneticPr fontId="2" type="noConversion"/>
  </si>
  <si>
    <t>詳細計算式見附表四之一編號5</t>
    <phoneticPr fontId="2" type="noConversion"/>
  </si>
  <si>
    <t>詳細計算式見附表四之一編號4</t>
    <phoneticPr fontId="2" type="noConversion"/>
  </si>
  <si>
    <t>詳細計算式見附表四之一編號3</t>
    <phoneticPr fontId="2" type="noConversion"/>
  </si>
  <si>
    <t>詳細計算式見附表四之一編號1</t>
    <phoneticPr fontId="2" type="noConversion"/>
  </si>
  <si>
    <t>總計退貨退款金額(元)</t>
    <phoneticPr fontId="2" type="noConversion"/>
  </si>
  <si>
    <t>不法獲利金額(元)</t>
    <phoneticPr fontId="2" type="noConversion"/>
  </si>
  <si>
    <t xml:space="preserve"> </t>
    <phoneticPr fontId="2" type="noConversion"/>
  </si>
  <si>
    <t>（扣除富賜山與品全退貨退款金額：共計新台幣1,369,198元，詳細計算式及說明如附件四之二）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</si>
</sst>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13" x14ac:knownFonts="1">
    <font>
      <sz val="12"/>
      <color theme="1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8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u/>
      <sz val="12"/>
      <color theme="11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8"/>
      <color theme="1"/>
      <name val="新細明體"/>
      <family val="1"/>
      <charset val="136"/>
      <scheme val="minor"/>
    </font>
    <font>
      <sz val="11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5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1" fillId="2" borderId="5" xfId="1" applyBorder="1">
      <alignment vertical="center"/>
    </xf>
    <xf numFmtId="0" fontId="1" fillId="2" borderId="6" xfId="1" applyBorder="1">
      <alignment vertical="center"/>
    </xf>
    <xf numFmtId="0" fontId="4" fillId="3" borderId="5" xfId="2" applyBorder="1">
      <alignment vertical="center"/>
    </xf>
    <xf numFmtId="0" fontId="4" fillId="3" borderId="6" xfId="2" applyBorder="1">
      <alignment vertical="center"/>
    </xf>
    <xf numFmtId="0" fontId="4" fillId="4" borderId="5" xfId="3" applyBorder="1">
      <alignment vertical="center"/>
    </xf>
    <xf numFmtId="0" fontId="4" fillId="4" borderId="6" xfId="3" applyBorder="1">
      <alignment vertical="center"/>
    </xf>
    <xf numFmtId="0" fontId="0" fillId="0" borderId="0" xfId="0" applyBorder="1">
      <alignment vertical="center"/>
    </xf>
    <xf numFmtId="0" fontId="1" fillId="2" borderId="0" xfId="1" applyBorder="1">
      <alignment vertical="center"/>
    </xf>
    <xf numFmtId="0" fontId="4" fillId="3" borderId="0" xfId="2" applyBorder="1">
      <alignment vertical="center"/>
    </xf>
    <xf numFmtId="0" fontId="3" fillId="0" borderId="0" xfId="0" applyFont="1" applyBorder="1">
      <alignment vertical="center"/>
    </xf>
    <xf numFmtId="3" fontId="0" fillId="0" borderId="0" xfId="0" applyNumberFormat="1" applyBorder="1">
      <alignment vertical="center"/>
    </xf>
    <xf numFmtId="0" fontId="4" fillId="6" borderId="5" xfId="2" applyFill="1" applyBorder="1">
      <alignment vertical="center"/>
    </xf>
    <xf numFmtId="0" fontId="4" fillId="6" borderId="6" xfId="2" applyFill="1" applyBorder="1">
      <alignment vertical="center"/>
    </xf>
    <xf numFmtId="0" fontId="5" fillId="5" borderId="8" xfId="5" applyBorder="1">
      <alignment vertical="center"/>
    </xf>
    <xf numFmtId="3" fontId="5" fillId="5" borderId="7" xfId="5" applyNumberFormat="1" applyBorder="1">
      <alignment vertical="center"/>
    </xf>
    <xf numFmtId="0" fontId="0" fillId="6" borderId="5" xfId="0" applyFill="1" applyBorder="1">
      <alignment vertical="center"/>
    </xf>
    <xf numFmtId="0" fontId="0" fillId="6" borderId="6" xfId="0" applyFill="1" applyBorder="1">
      <alignment vertical="center"/>
    </xf>
    <xf numFmtId="0" fontId="5" fillId="6" borderId="9" xfId="5" applyFill="1" applyBorder="1">
      <alignment vertical="center"/>
    </xf>
    <xf numFmtId="3" fontId="5" fillId="6" borderId="10" xfId="5" applyNumberFormat="1" applyFill="1" applyBorder="1">
      <alignment vertical="center"/>
    </xf>
    <xf numFmtId="0" fontId="3" fillId="6" borderId="3" xfId="0" applyFont="1" applyFill="1" applyBorder="1">
      <alignment vertical="center"/>
    </xf>
    <xf numFmtId="3" fontId="0" fillId="6" borderId="4" xfId="0" applyNumberFormat="1" applyFill="1" applyBorder="1">
      <alignment vertical="center"/>
    </xf>
    <xf numFmtId="3" fontId="0" fillId="6" borderId="6" xfId="0" applyNumberFormat="1" applyFill="1" applyBorder="1">
      <alignment vertical="center"/>
    </xf>
    <xf numFmtId="0" fontId="3" fillId="6" borderId="5" xfId="0" applyFont="1" applyFill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1" fillId="9" borderId="0" xfId="0" applyFont="1" applyFill="1" applyBorder="1">
      <alignment vertical="center"/>
    </xf>
    <xf numFmtId="0" fontId="12" fillId="9" borderId="0" xfId="0" applyFont="1" applyFill="1" applyBorder="1">
      <alignment vertical="center"/>
    </xf>
    <xf numFmtId="0" fontId="6" fillId="0" borderId="0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4" fontId="0" fillId="7" borderId="0" xfId="4" applyFont="1" applyFill="1" applyBorder="1" applyAlignment="1">
      <alignment horizontal="center" vertical="center"/>
    </xf>
    <xf numFmtId="44" fontId="0" fillId="9" borderId="0" xfId="4" applyFont="1" applyFill="1" applyBorder="1" applyAlignment="1">
      <alignment horizontal="center" vertical="center"/>
    </xf>
    <xf numFmtId="44" fontId="0" fillId="10" borderId="0" xfId="4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44" fontId="0" fillId="8" borderId="0" xfId="4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</cellXfs>
  <cellStyles count="18">
    <cellStyle name="60% - 輔色2" xfId="3" builtinId="36"/>
    <cellStyle name="一般" xfId="0" builtinId="0"/>
    <cellStyle name="已瀏覽過的超連結" xfId="7" builtinId="9" hidden="1"/>
    <cellStyle name="已瀏覽過的超連結" xfId="9" builtinId="9" hidden="1"/>
    <cellStyle name="已瀏覽過的超連結" xfId="11" builtinId="9" hidden="1"/>
    <cellStyle name="已瀏覽過的超連結" xfId="13" builtinId="9" hidden="1"/>
    <cellStyle name="已瀏覽過的超連結" xfId="15" builtinId="9" hidden="1"/>
    <cellStyle name="已瀏覽過的超連結" xfId="17" builtinId="9" hidden="1"/>
    <cellStyle name="好" xfId="5" builtinId="26"/>
    <cellStyle name="計算方式" xfId="1" builtinId="22"/>
    <cellStyle name="貨幣" xfId="4" builtinId="4"/>
    <cellStyle name="備註" xfId="2" builtinId="10"/>
    <cellStyle name="超連結" xfId="6" builtinId="8" hidden="1"/>
    <cellStyle name="超連結" xfId="8" builtinId="8" hidden="1"/>
    <cellStyle name="超連結" xfId="10" builtinId="8" hidden="1"/>
    <cellStyle name="超連結" xfId="12" builtinId="8" hidden="1"/>
    <cellStyle name="超連結" xfId="14" builtinId="8" hidden="1"/>
    <cellStyle name="超連結" xfId="16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49"/>
  <sheetViews>
    <sheetView tabSelected="1" zoomScale="125" zoomScaleNormal="125" zoomScalePageLayoutView="125" workbookViewId="0">
      <pane ySplit="4" topLeftCell="A39" activePane="bottomLeft" state="frozen"/>
      <selection pane="bottomLeft" activeCell="E43" sqref="E43:N43"/>
    </sheetView>
  </sheetViews>
  <sheetFormatPr defaultColWidth="8.875" defaultRowHeight="16.5" x14ac:dyDescent="0.25"/>
  <cols>
    <col min="1" max="28" width="10.375" style="9" customWidth="1"/>
    <col min="29" max="16384" width="8.875" style="9"/>
  </cols>
  <sheetData>
    <row r="1" spans="1:28" x14ac:dyDescent="0.25">
      <c r="A1" s="37">
        <v>1</v>
      </c>
      <c r="B1" s="38"/>
      <c r="C1" s="37">
        <v>2</v>
      </c>
      <c r="D1" s="38"/>
      <c r="E1" s="37">
        <v>3</v>
      </c>
      <c r="F1" s="38"/>
      <c r="G1" s="37">
        <v>4</v>
      </c>
      <c r="H1" s="38"/>
      <c r="I1" s="37">
        <v>5</v>
      </c>
      <c r="J1" s="38"/>
      <c r="K1" s="37">
        <v>6</v>
      </c>
      <c r="L1" s="38"/>
      <c r="M1" s="37">
        <v>7</v>
      </c>
      <c r="N1" s="38"/>
      <c r="O1" s="37">
        <v>8</v>
      </c>
      <c r="P1" s="38"/>
      <c r="Q1" s="37">
        <v>9</v>
      </c>
      <c r="R1" s="38"/>
      <c r="S1" s="37">
        <v>10</v>
      </c>
      <c r="T1" s="38"/>
      <c r="U1" s="37">
        <v>11</v>
      </c>
      <c r="V1" s="38"/>
      <c r="W1" s="37">
        <v>12</v>
      </c>
      <c r="X1" s="38"/>
      <c r="Y1" s="37">
        <v>13</v>
      </c>
      <c r="Z1" s="38"/>
      <c r="AA1" s="37">
        <v>14</v>
      </c>
      <c r="AB1" s="38"/>
    </row>
    <row r="2" spans="1:28" x14ac:dyDescent="0.25">
      <c r="A2" s="35" t="s">
        <v>0</v>
      </c>
      <c r="B2" s="36"/>
      <c r="C2" s="35" t="s">
        <v>10</v>
      </c>
      <c r="D2" s="36"/>
      <c r="E2" s="35" t="s">
        <v>11</v>
      </c>
      <c r="F2" s="36"/>
      <c r="G2" s="35" t="s">
        <v>9</v>
      </c>
      <c r="H2" s="36"/>
      <c r="I2" s="35" t="s">
        <v>8</v>
      </c>
      <c r="J2" s="36"/>
      <c r="K2" s="35" t="s">
        <v>8</v>
      </c>
      <c r="L2" s="36"/>
      <c r="M2" s="35" t="s">
        <v>7</v>
      </c>
      <c r="N2" s="36"/>
      <c r="O2" s="35" t="s">
        <v>6</v>
      </c>
      <c r="P2" s="36"/>
      <c r="Q2" s="35" t="s">
        <v>6</v>
      </c>
      <c r="R2" s="36"/>
      <c r="S2" s="35" t="s">
        <v>5</v>
      </c>
      <c r="T2" s="36"/>
      <c r="U2" s="35" t="s">
        <v>4</v>
      </c>
      <c r="V2" s="36"/>
      <c r="W2" s="35" t="s">
        <v>3</v>
      </c>
      <c r="X2" s="36"/>
      <c r="Y2" s="35" t="s">
        <v>2</v>
      </c>
      <c r="Z2" s="36"/>
      <c r="AA2" s="35" t="s">
        <v>1</v>
      </c>
      <c r="AB2" s="36"/>
    </row>
    <row r="3" spans="1:28" x14ac:dyDescent="0.25">
      <c r="A3" s="39" t="s">
        <v>18</v>
      </c>
      <c r="B3" s="40"/>
      <c r="C3" s="39" t="s">
        <v>19</v>
      </c>
      <c r="D3" s="40"/>
      <c r="E3" s="39" t="s">
        <v>20</v>
      </c>
      <c r="F3" s="40"/>
      <c r="G3" s="39" t="s">
        <v>21</v>
      </c>
      <c r="H3" s="40"/>
      <c r="I3" s="39" t="s">
        <v>22</v>
      </c>
      <c r="J3" s="40"/>
      <c r="K3" s="39" t="s">
        <v>23</v>
      </c>
      <c r="L3" s="40"/>
      <c r="M3" s="39" t="s">
        <v>24</v>
      </c>
      <c r="N3" s="40"/>
      <c r="O3" s="39" t="s">
        <v>17</v>
      </c>
      <c r="P3" s="40"/>
      <c r="Q3" s="39" t="s">
        <v>16</v>
      </c>
      <c r="R3" s="40"/>
      <c r="S3" s="39" t="s">
        <v>95</v>
      </c>
      <c r="T3" s="40"/>
      <c r="U3" s="39" t="s">
        <v>15</v>
      </c>
      <c r="V3" s="40"/>
      <c r="W3" s="39" t="s">
        <v>14</v>
      </c>
      <c r="X3" s="40"/>
      <c r="Y3" s="39" t="s">
        <v>13</v>
      </c>
      <c r="Z3" s="40"/>
      <c r="AA3" s="39" t="s">
        <v>12</v>
      </c>
      <c r="AB3" s="40"/>
    </row>
    <row r="4" spans="1:28" x14ac:dyDescent="0.25">
      <c r="A4" s="39"/>
      <c r="B4" s="40"/>
      <c r="C4" s="39"/>
      <c r="D4" s="40"/>
      <c r="E4" s="39"/>
      <c r="F4" s="40"/>
      <c r="G4" s="39"/>
      <c r="H4" s="40"/>
      <c r="I4" s="39"/>
      <c r="J4" s="40"/>
      <c r="K4" s="39"/>
      <c r="L4" s="40"/>
      <c r="M4" s="39"/>
      <c r="N4" s="40"/>
      <c r="O4" s="39"/>
      <c r="P4" s="40"/>
      <c r="Q4" s="39"/>
      <c r="R4" s="40"/>
      <c r="S4" s="39"/>
      <c r="T4" s="40"/>
      <c r="U4" s="39"/>
      <c r="V4" s="40"/>
      <c r="W4" s="39"/>
      <c r="X4" s="40"/>
      <c r="Y4" s="39"/>
      <c r="Z4" s="40"/>
      <c r="AA4" s="39"/>
      <c r="AB4" s="40"/>
    </row>
    <row r="5" spans="1:28" x14ac:dyDescent="0.25">
      <c r="A5" s="1" t="s">
        <v>25</v>
      </c>
      <c r="B5" s="2" t="s">
        <v>26</v>
      </c>
      <c r="C5" s="1" t="s">
        <v>25</v>
      </c>
      <c r="D5" s="2" t="s">
        <v>26</v>
      </c>
      <c r="E5" s="1" t="s">
        <v>25</v>
      </c>
      <c r="F5" s="2" t="s">
        <v>26</v>
      </c>
      <c r="G5" s="1" t="s">
        <v>25</v>
      </c>
      <c r="H5" s="2" t="s">
        <v>26</v>
      </c>
      <c r="I5" s="1" t="s">
        <v>25</v>
      </c>
      <c r="J5" s="2" t="s">
        <v>26</v>
      </c>
      <c r="K5" s="1" t="s">
        <v>25</v>
      </c>
      <c r="L5" s="2" t="s">
        <v>26</v>
      </c>
      <c r="M5" s="1" t="s">
        <v>25</v>
      </c>
      <c r="N5" s="2" t="s">
        <v>26</v>
      </c>
      <c r="O5" s="1" t="s">
        <v>25</v>
      </c>
      <c r="P5" s="2" t="s">
        <v>26</v>
      </c>
      <c r="Q5" s="1" t="s">
        <v>25</v>
      </c>
      <c r="R5" s="2" t="s">
        <v>26</v>
      </c>
      <c r="S5" s="1" t="s">
        <v>25</v>
      </c>
      <c r="T5" s="2" t="s">
        <v>26</v>
      </c>
      <c r="U5" s="1" t="s">
        <v>25</v>
      </c>
      <c r="V5" s="2" t="s">
        <v>26</v>
      </c>
      <c r="W5" s="1" t="s">
        <v>25</v>
      </c>
      <c r="X5" s="2" t="s">
        <v>26</v>
      </c>
      <c r="Y5" s="1" t="s">
        <v>25</v>
      </c>
      <c r="Z5" s="2" t="s">
        <v>26</v>
      </c>
      <c r="AA5" s="1" t="s">
        <v>25</v>
      </c>
      <c r="AB5" s="2" t="s">
        <v>26</v>
      </c>
    </row>
    <row r="6" spans="1:28" x14ac:dyDescent="0.25">
      <c r="A6" s="1" t="s">
        <v>43</v>
      </c>
      <c r="B6" s="2">
        <v>33000</v>
      </c>
      <c r="C6" s="1" t="s">
        <v>64</v>
      </c>
      <c r="D6" s="2">
        <v>6400</v>
      </c>
      <c r="E6" s="1" t="s">
        <v>67</v>
      </c>
      <c r="F6" s="2">
        <v>3150</v>
      </c>
      <c r="G6" s="1" t="s">
        <v>62</v>
      </c>
      <c r="H6" s="2">
        <v>3000</v>
      </c>
      <c r="I6" s="1" t="s">
        <v>69</v>
      </c>
      <c r="J6" s="2">
        <v>3500</v>
      </c>
      <c r="K6" s="1" t="s">
        <v>71</v>
      </c>
      <c r="L6" s="2">
        <v>3400</v>
      </c>
      <c r="M6" s="1" t="s">
        <v>72</v>
      </c>
      <c r="N6" s="2">
        <v>1500</v>
      </c>
      <c r="O6" s="1" t="s">
        <v>28</v>
      </c>
      <c r="P6" s="2">
        <v>7000</v>
      </c>
      <c r="Q6" s="1" t="s">
        <v>75</v>
      </c>
      <c r="R6" s="2">
        <v>675</v>
      </c>
      <c r="S6" s="1" t="s">
        <v>28</v>
      </c>
      <c r="T6" s="2">
        <v>3000</v>
      </c>
      <c r="U6" s="1" t="s">
        <v>58</v>
      </c>
      <c r="V6" s="2">
        <v>2000</v>
      </c>
      <c r="W6" s="1" t="s">
        <v>58</v>
      </c>
      <c r="X6" s="2">
        <v>2000</v>
      </c>
      <c r="Y6" s="1" t="s">
        <v>56</v>
      </c>
      <c r="Z6" s="2">
        <v>2975</v>
      </c>
      <c r="AA6" s="1" t="s">
        <v>52</v>
      </c>
      <c r="AB6" s="2">
        <v>3300</v>
      </c>
    </row>
    <row r="7" spans="1:28" x14ac:dyDescent="0.25">
      <c r="A7" s="1" t="s">
        <v>111</v>
      </c>
      <c r="B7" s="2">
        <v>33000</v>
      </c>
      <c r="C7" s="1" t="s">
        <v>28</v>
      </c>
      <c r="D7" s="2">
        <v>6000</v>
      </c>
      <c r="E7" s="1" t="s">
        <v>68</v>
      </c>
      <c r="F7" s="2">
        <v>4000</v>
      </c>
      <c r="G7" s="1" t="s">
        <v>63</v>
      </c>
      <c r="H7" s="2">
        <v>2000</v>
      </c>
      <c r="I7" s="1" t="s">
        <v>70</v>
      </c>
      <c r="J7" s="2">
        <v>2000</v>
      </c>
      <c r="K7" s="1" t="s">
        <v>70</v>
      </c>
      <c r="L7" s="2">
        <v>8000</v>
      </c>
      <c r="M7" s="1" t="s">
        <v>73</v>
      </c>
      <c r="N7" s="2">
        <v>1225</v>
      </c>
      <c r="O7" s="1" t="s">
        <v>63</v>
      </c>
      <c r="P7" s="2">
        <v>6000</v>
      </c>
      <c r="Q7" s="1" t="s">
        <v>29</v>
      </c>
      <c r="R7" s="2">
        <v>1325</v>
      </c>
      <c r="S7" s="1" t="s">
        <v>27</v>
      </c>
      <c r="T7" s="2">
        <v>11200</v>
      </c>
      <c r="U7" s="1" t="s">
        <v>29</v>
      </c>
      <c r="V7" s="2">
        <v>2000</v>
      </c>
      <c r="W7" s="1" t="s">
        <v>57</v>
      </c>
      <c r="X7" s="2">
        <v>2000</v>
      </c>
      <c r="Y7" s="1" t="s">
        <v>53</v>
      </c>
      <c r="Z7" s="2">
        <v>2000</v>
      </c>
      <c r="AA7" s="1"/>
      <c r="AB7" s="2"/>
    </row>
    <row r="8" spans="1:28" x14ac:dyDescent="0.25">
      <c r="A8" s="1" t="s">
        <v>44</v>
      </c>
      <c r="B8" s="2">
        <v>49500</v>
      </c>
      <c r="C8" s="1" t="s">
        <v>56</v>
      </c>
      <c r="D8" s="2">
        <v>12600</v>
      </c>
      <c r="E8" s="1"/>
      <c r="F8" s="2"/>
      <c r="G8" s="1"/>
      <c r="H8" s="2"/>
      <c r="I8" s="1"/>
      <c r="J8" s="2"/>
      <c r="K8" s="1"/>
      <c r="L8" s="2"/>
      <c r="M8" s="1" t="s">
        <v>74</v>
      </c>
      <c r="N8" s="2">
        <v>375</v>
      </c>
      <c r="O8" s="1"/>
      <c r="P8" s="2"/>
      <c r="Q8" s="1" t="s">
        <v>54</v>
      </c>
      <c r="R8" s="2">
        <v>2000</v>
      </c>
      <c r="S8" s="1" t="s">
        <v>29</v>
      </c>
      <c r="T8" s="2">
        <v>9000</v>
      </c>
      <c r="U8" s="1" t="s">
        <v>53</v>
      </c>
      <c r="V8" s="2">
        <v>6000</v>
      </c>
      <c r="W8" s="1"/>
      <c r="X8" s="2"/>
      <c r="Y8" s="1" t="s">
        <v>54</v>
      </c>
      <c r="Z8" s="2">
        <v>4900</v>
      </c>
      <c r="AA8" s="1"/>
      <c r="AB8" s="2"/>
    </row>
    <row r="9" spans="1:28" x14ac:dyDescent="0.25">
      <c r="A9" s="1"/>
      <c r="B9" s="2"/>
      <c r="C9" s="1" t="s">
        <v>65</v>
      </c>
      <c r="D9" s="2">
        <v>8000</v>
      </c>
      <c r="E9" s="1"/>
      <c r="F9" s="2"/>
      <c r="G9" s="1"/>
      <c r="H9" s="2"/>
      <c r="I9" s="1"/>
      <c r="J9" s="2"/>
      <c r="K9" s="1"/>
      <c r="L9" s="2"/>
      <c r="M9" s="1"/>
      <c r="N9" s="2"/>
      <c r="O9" s="1"/>
      <c r="P9" s="2"/>
      <c r="Q9" s="1"/>
      <c r="R9" s="2"/>
      <c r="S9" s="1" t="s">
        <v>30</v>
      </c>
      <c r="T9" s="2">
        <v>7122</v>
      </c>
      <c r="U9" s="1"/>
      <c r="V9" s="2"/>
      <c r="W9" s="1"/>
      <c r="X9" s="2"/>
      <c r="Y9" s="1" t="s">
        <v>55</v>
      </c>
      <c r="Z9" s="2">
        <v>1400</v>
      </c>
      <c r="AA9" s="1"/>
      <c r="AB9" s="2"/>
    </row>
    <row r="10" spans="1:28" x14ac:dyDescent="0.25">
      <c r="A10" s="1"/>
      <c r="B10" s="2"/>
      <c r="C10" s="1" t="s">
        <v>66</v>
      </c>
      <c r="D10" s="2">
        <v>800</v>
      </c>
      <c r="E10" s="1"/>
      <c r="F10" s="2"/>
      <c r="G10" s="1"/>
      <c r="H10" s="2"/>
      <c r="I10" s="1"/>
      <c r="J10" s="2"/>
      <c r="K10" s="1"/>
      <c r="L10" s="2"/>
      <c r="M10" s="1"/>
      <c r="N10" s="2"/>
      <c r="O10" s="1"/>
      <c r="P10" s="2"/>
      <c r="Q10" s="1"/>
      <c r="R10" s="2"/>
      <c r="S10" s="1" t="s">
        <v>31</v>
      </c>
      <c r="T10" s="2">
        <v>16000</v>
      </c>
      <c r="U10" s="1"/>
      <c r="V10" s="2"/>
      <c r="W10" s="1"/>
      <c r="X10" s="2"/>
      <c r="Y10" s="1"/>
      <c r="Z10" s="2"/>
      <c r="AA10" s="1"/>
      <c r="AB10" s="2"/>
    </row>
    <row r="11" spans="1:28" x14ac:dyDescent="0.25">
      <c r="A11" s="1"/>
      <c r="B11" s="2"/>
      <c r="C11" s="1"/>
      <c r="D11" s="2"/>
      <c r="E11" s="1"/>
      <c r="F11" s="2"/>
      <c r="G11" s="1"/>
      <c r="H11" s="2"/>
      <c r="I11" s="1"/>
      <c r="J11" s="2"/>
      <c r="K11" s="1"/>
      <c r="L11" s="2"/>
      <c r="M11" s="1"/>
      <c r="N11" s="2"/>
      <c r="O11" s="1"/>
      <c r="P11" s="2"/>
      <c r="Q11" s="1"/>
      <c r="R11" s="2"/>
      <c r="S11" s="1" t="s">
        <v>32</v>
      </c>
      <c r="T11" s="2">
        <v>16000</v>
      </c>
      <c r="U11" s="1"/>
      <c r="V11" s="2"/>
      <c r="W11" s="1"/>
      <c r="X11" s="2"/>
      <c r="Y11" s="1"/>
      <c r="Z11" s="2"/>
      <c r="AA11" s="1"/>
      <c r="AB11" s="2"/>
    </row>
    <row r="12" spans="1:28" x14ac:dyDescent="0.25">
      <c r="A12" s="1"/>
      <c r="B12" s="2"/>
      <c r="C12" s="1"/>
      <c r="D12" s="2"/>
      <c r="E12" s="1"/>
      <c r="F12" s="2"/>
      <c r="G12" s="1"/>
      <c r="H12" s="2"/>
      <c r="I12" s="1"/>
      <c r="J12" s="2"/>
      <c r="K12" s="1"/>
      <c r="L12" s="2"/>
      <c r="M12" s="1"/>
      <c r="N12" s="2"/>
      <c r="O12" s="1"/>
      <c r="P12" s="2"/>
      <c r="Q12" s="1"/>
      <c r="R12" s="2"/>
      <c r="S12" s="1" t="s">
        <v>33</v>
      </c>
      <c r="T12" s="2">
        <v>16000</v>
      </c>
      <c r="U12" s="1"/>
      <c r="V12" s="2"/>
      <c r="W12" s="1"/>
      <c r="X12" s="2"/>
      <c r="Y12" s="1"/>
      <c r="Z12" s="2"/>
      <c r="AA12" s="1"/>
      <c r="AB12" s="2"/>
    </row>
    <row r="13" spans="1:28" x14ac:dyDescent="0.25">
      <c r="A13" s="1"/>
      <c r="B13" s="2"/>
      <c r="C13" s="1"/>
      <c r="D13" s="2"/>
      <c r="E13" s="1"/>
      <c r="F13" s="2"/>
      <c r="G13" s="1"/>
      <c r="H13" s="2"/>
      <c r="I13" s="1"/>
      <c r="J13" s="2"/>
      <c r="K13" s="1"/>
      <c r="L13" s="2"/>
      <c r="M13" s="1"/>
      <c r="N13" s="2"/>
      <c r="O13" s="1"/>
      <c r="P13" s="2"/>
      <c r="Q13" s="1"/>
      <c r="R13" s="2"/>
      <c r="S13" s="1" t="s">
        <v>34</v>
      </c>
      <c r="T13" s="2">
        <v>16000</v>
      </c>
      <c r="U13" s="1"/>
      <c r="V13" s="2"/>
      <c r="W13" s="1"/>
      <c r="X13" s="2"/>
      <c r="Y13" s="1"/>
      <c r="Z13" s="2"/>
      <c r="AA13" s="1"/>
      <c r="AB13" s="2"/>
    </row>
    <row r="14" spans="1:28" x14ac:dyDescent="0.25">
      <c r="A14" s="1"/>
      <c r="B14" s="2"/>
      <c r="C14" s="1"/>
      <c r="D14" s="2"/>
      <c r="E14" s="1"/>
      <c r="F14" s="2"/>
      <c r="G14" s="1"/>
      <c r="H14" s="2"/>
      <c r="I14" s="1"/>
      <c r="J14" s="2"/>
      <c r="K14" s="1"/>
      <c r="L14" s="2"/>
      <c r="M14" s="1"/>
      <c r="N14" s="2"/>
      <c r="O14" s="1"/>
      <c r="P14" s="2"/>
      <c r="Q14" s="1"/>
      <c r="R14" s="2"/>
      <c r="S14" s="1" t="s">
        <v>35</v>
      </c>
      <c r="T14" s="2">
        <v>32000</v>
      </c>
      <c r="U14" s="1"/>
      <c r="V14" s="2"/>
      <c r="W14" s="1"/>
      <c r="X14" s="2"/>
      <c r="Y14" s="1"/>
      <c r="Z14" s="2"/>
      <c r="AA14" s="1"/>
      <c r="AB14" s="2"/>
    </row>
    <row r="15" spans="1:28" x14ac:dyDescent="0.25">
      <c r="A15" s="1"/>
      <c r="B15" s="2"/>
      <c r="C15" s="1"/>
      <c r="D15" s="2"/>
      <c r="E15" s="1"/>
      <c r="F15" s="2"/>
      <c r="G15" s="1"/>
      <c r="H15" s="2"/>
      <c r="I15" s="1"/>
      <c r="J15" s="2"/>
      <c r="K15" s="1"/>
      <c r="L15" s="2"/>
      <c r="M15" s="1"/>
      <c r="N15" s="2"/>
      <c r="O15" s="1"/>
      <c r="P15" s="2"/>
      <c r="Q15" s="1"/>
      <c r="R15" s="2"/>
      <c r="S15" s="1" t="s">
        <v>36</v>
      </c>
      <c r="T15" s="2">
        <v>16000</v>
      </c>
      <c r="U15" s="1"/>
      <c r="V15" s="2"/>
      <c r="W15" s="1"/>
      <c r="X15" s="2"/>
      <c r="Y15" s="1"/>
      <c r="Z15" s="2"/>
      <c r="AA15" s="1"/>
      <c r="AB15" s="2"/>
    </row>
    <row r="16" spans="1:28" x14ac:dyDescent="0.25">
      <c r="A16" s="1"/>
      <c r="B16" s="2"/>
      <c r="C16" s="1"/>
      <c r="D16" s="2"/>
      <c r="E16" s="1"/>
      <c r="F16" s="2"/>
      <c r="G16" s="1"/>
      <c r="H16" s="2"/>
      <c r="I16" s="1"/>
      <c r="J16" s="2"/>
      <c r="K16" s="1"/>
      <c r="L16" s="2"/>
      <c r="M16" s="1"/>
      <c r="N16" s="2"/>
      <c r="O16" s="1"/>
      <c r="P16" s="2"/>
      <c r="Q16" s="1"/>
      <c r="R16" s="2"/>
      <c r="S16" s="1" t="s">
        <v>37</v>
      </c>
      <c r="T16" s="2">
        <v>16000</v>
      </c>
      <c r="U16" s="1"/>
      <c r="V16" s="2"/>
      <c r="W16" s="1"/>
      <c r="X16" s="2"/>
      <c r="Y16" s="1"/>
      <c r="Z16" s="2"/>
      <c r="AA16" s="1"/>
      <c r="AB16" s="2"/>
    </row>
    <row r="17" spans="1:28" x14ac:dyDescent="0.25">
      <c r="A17" s="1"/>
      <c r="B17" s="2"/>
      <c r="C17" s="1"/>
      <c r="D17" s="2"/>
      <c r="E17" s="1"/>
      <c r="F17" s="2"/>
      <c r="G17" s="1"/>
      <c r="H17" s="2"/>
      <c r="I17" s="1"/>
      <c r="J17" s="2"/>
      <c r="K17" s="1"/>
      <c r="L17" s="2"/>
      <c r="M17" s="1"/>
      <c r="N17" s="2"/>
      <c r="O17" s="1"/>
      <c r="P17" s="2"/>
      <c r="Q17" s="1"/>
      <c r="R17" s="2"/>
      <c r="S17" s="1" t="s">
        <v>38</v>
      </c>
      <c r="T17" s="2">
        <v>16000</v>
      </c>
      <c r="U17" s="1"/>
      <c r="V17" s="2"/>
      <c r="W17" s="1"/>
      <c r="X17" s="2"/>
      <c r="Y17" s="1"/>
      <c r="Z17" s="2"/>
      <c r="AA17" s="1"/>
      <c r="AB17" s="2"/>
    </row>
    <row r="18" spans="1:28" x14ac:dyDescent="0.25">
      <c r="A18" s="1"/>
      <c r="B18" s="2"/>
      <c r="C18" s="1"/>
      <c r="D18" s="2"/>
      <c r="E18" s="1"/>
      <c r="F18" s="2"/>
      <c r="G18" s="1"/>
      <c r="H18" s="2"/>
      <c r="I18" s="1"/>
      <c r="J18" s="2"/>
      <c r="K18" s="1"/>
      <c r="L18" s="2"/>
      <c r="M18" s="1"/>
      <c r="N18" s="2"/>
      <c r="O18" s="1"/>
      <c r="P18" s="2"/>
      <c r="Q18" s="1"/>
      <c r="R18" s="2"/>
      <c r="S18" s="1" t="s">
        <v>39</v>
      </c>
      <c r="T18" s="2">
        <v>16000</v>
      </c>
      <c r="U18" s="1"/>
      <c r="V18" s="2"/>
      <c r="W18" s="1"/>
      <c r="X18" s="2"/>
      <c r="Y18" s="1"/>
      <c r="Z18" s="2"/>
      <c r="AA18" s="1"/>
      <c r="AB18" s="2"/>
    </row>
    <row r="19" spans="1:28" x14ac:dyDescent="0.25">
      <c r="A19" s="1"/>
      <c r="B19" s="2"/>
      <c r="C19" s="1"/>
      <c r="D19" s="2"/>
      <c r="E19" s="1"/>
      <c r="F19" s="2"/>
      <c r="G19" s="1"/>
      <c r="H19" s="2"/>
      <c r="I19" s="1"/>
      <c r="J19" s="2"/>
      <c r="K19" s="1"/>
      <c r="L19" s="2"/>
      <c r="M19" s="1"/>
      <c r="N19" s="2"/>
      <c r="O19" s="1"/>
      <c r="P19" s="2"/>
      <c r="Q19" s="1"/>
      <c r="R19" s="2"/>
      <c r="S19" s="1"/>
      <c r="T19" s="2"/>
      <c r="U19" s="1"/>
      <c r="V19" s="2"/>
      <c r="W19" s="1"/>
      <c r="X19" s="2"/>
      <c r="Y19" s="1"/>
      <c r="Z19" s="2"/>
      <c r="AA19" s="1"/>
      <c r="AB19" s="2"/>
    </row>
    <row r="20" spans="1:28" s="10" customFormat="1" x14ac:dyDescent="0.25">
      <c r="A20" s="3" t="s">
        <v>40</v>
      </c>
      <c r="B20" s="4">
        <f>SUM(B6:B19)</f>
        <v>115500</v>
      </c>
      <c r="C20" s="3" t="s">
        <v>40</v>
      </c>
      <c r="D20" s="4">
        <f>SUM(D6:D19)</f>
        <v>33800</v>
      </c>
      <c r="E20" s="3" t="s">
        <v>40</v>
      </c>
      <c r="F20" s="4">
        <f>SUM(F6:F19)</f>
        <v>7150</v>
      </c>
      <c r="G20" s="3" t="s">
        <v>40</v>
      </c>
      <c r="H20" s="4">
        <f>SUM(H6:H19)</f>
        <v>5000</v>
      </c>
      <c r="I20" s="3" t="s">
        <v>40</v>
      </c>
      <c r="J20" s="4">
        <f>SUM(J6:J19)</f>
        <v>5500</v>
      </c>
      <c r="K20" s="3" t="s">
        <v>40</v>
      </c>
      <c r="L20" s="4">
        <f>SUM(L6:L19)</f>
        <v>11400</v>
      </c>
      <c r="M20" s="3" t="s">
        <v>40</v>
      </c>
      <c r="N20" s="4">
        <f>SUM(N6:N19)</f>
        <v>3100</v>
      </c>
      <c r="O20" s="3" t="s">
        <v>40</v>
      </c>
      <c r="P20" s="4">
        <f>SUM(P6:P19)</f>
        <v>13000</v>
      </c>
      <c r="Q20" s="3" t="s">
        <v>40</v>
      </c>
      <c r="R20" s="4">
        <f>SUM(R6:R19)</f>
        <v>4000</v>
      </c>
      <c r="S20" s="3" t="s">
        <v>40</v>
      </c>
      <c r="T20" s="4">
        <f>SUM(T6:T19)</f>
        <v>190322</v>
      </c>
      <c r="U20" s="3" t="s">
        <v>40</v>
      </c>
      <c r="V20" s="4">
        <f>SUM(V6:V19)</f>
        <v>10000</v>
      </c>
      <c r="W20" s="3" t="s">
        <v>40</v>
      </c>
      <c r="X20" s="4">
        <f>SUM(X6:X19)</f>
        <v>4000</v>
      </c>
      <c r="Y20" s="3" t="s">
        <v>40</v>
      </c>
      <c r="Z20" s="4">
        <f>SUM(Z6:Z19)</f>
        <v>11275</v>
      </c>
      <c r="AA20" s="3" t="s">
        <v>40</v>
      </c>
      <c r="AB20" s="4">
        <f>SUM(AB6:AB19)</f>
        <v>3300</v>
      </c>
    </row>
    <row r="21" spans="1:28" s="11" customFormat="1" x14ac:dyDescent="0.25">
      <c r="A21" s="5" t="s">
        <v>41</v>
      </c>
      <c r="B21" s="6" t="s">
        <v>26</v>
      </c>
      <c r="C21" s="5" t="s">
        <v>41</v>
      </c>
      <c r="D21" s="6" t="s">
        <v>26</v>
      </c>
      <c r="E21" s="5" t="s">
        <v>41</v>
      </c>
      <c r="F21" s="6" t="s">
        <v>26</v>
      </c>
      <c r="G21" s="5" t="s">
        <v>41</v>
      </c>
      <c r="H21" s="6" t="s">
        <v>26</v>
      </c>
      <c r="I21" s="5" t="s">
        <v>41</v>
      </c>
      <c r="J21" s="6" t="s">
        <v>26</v>
      </c>
      <c r="K21" s="5" t="s">
        <v>41</v>
      </c>
      <c r="L21" s="6" t="s">
        <v>26</v>
      </c>
      <c r="M21" s="5" t="s">
        <v>41</v>
      </c>
      <c r="N21" s="6" t="s">
        <v>26</v>
      </c>
      <c r="O21" s="5" t="s">
        <v>41</v>
      </c>
      <c r="P21" s="6" t="s">
        <v>26</v>
      </c>
      <c r="Q21" s="5" t="s">
        <v>41</v>
      </c>
      <c r="R21" s="6" t="s">
        <v>26</v>
      </c>
      <c r="S21" s="5" t="s">
        <v>41</v>
      </c>
      <c r="T21" s="6" t="s">
        <v>26</v>
      </c>
      <c r="U21" s="5" t="s">
        <v>41</v>
      </c>
      <c r="V21" s="6" t="s">
        <v>26</v>
      </c>
      <c r="W21" s="5" t="s">
        <v>41</v>
      </c>
      <c r="X21" s="6" t="s">
        <v>26</v>
      </c>
      <c r="Y21" s="5" t="s">
        <v>41</v>
      </c>
      <c r="Z21" s="6" t="s">
        <v>26</v>
      </c>
      <c r="AA21" s="5" t="s">
        <v>41</v>
      </c>
      <c r="AB21" s="6" t="s">
        <v>26</v>
      </c>
    </row>
    <row r="22" spans="1:28" s="11" customFormat="1" x14ac:dyDescent="0.25">
      <c r="A22" s="14" t="s">
        <v>45</v>
      </c>
      <c r="B22" s="15">
        <v>6149</v>
      </c>
      <c r="C22" s="14" t="s">
        <v>46</v>
      </c>
      <c r="D22" s="15">
        <v>11765</v>
      </c>
      <c r="E22" s="14" t="s">
        <v>46</v>
      </c>
      <c r="F22" s="15">
        <v>5035</v>
      </c>
      <c r="G22" s="14" t="s">
        <v>46</v>
      </c>
      <c r="H22" s="15">
        <v>8795.5</v>
      </c>
      <c r="I22" s="14" t="s">
        <v>46</v>
      </c>
      <c r="J22" s="15">
        <v>2939</v>
      </c>
      <c r="K22" s="14" t="s">
        <v>46</v>
      </c>
      <c r="L22" s="15">
        <v>7635</v>
      </c>
      <c r="M22" s="14" t="s">
        <v>46</v>
      </c>
      <c r="N22" s="15">
        <v>2501</v>
      </c>
      <c r="O22" s="14" t="s">
        <v>46</v>
      </c>
      <c r="P22" s="15">
        <v>3055</v>
      </c>
      <c r="Q22" s="14" t="s">
        <v>46</v>
      </c>
      <c r="R22" s="15">
        <v>1819.2</v>
      </c>
      <c r="S22" s="14" t="s">
        <v>46</v>
      </c>
      <c r="T22" s="15">
        <v>1700</v>
      </c>
      <c r="U22" s="14" t="s">
        <v>46</v>
      </c>
      <c r="V22" s="15">
        <v>5615</v>
      </c>
      <c r="W22" s="14" t="s">
        <v>46</v>
      </c>
      <c r="X22" s="15">
        <v>7150</v>
      </c>
      <c r="Y22" s="14" t="s">
        <v>46</v>
      </c>
      <c r="Z22" s="15">
        <v>2350</v>
      </c>
      <c r="AA22" s="14" t="s">
        <v>46</v>
      </c>
      <c r="AB22" s="15">
        <v>6057</v>
      </c>
    </row>
    <row r="23" spans="1:28" s="11" customFormat="1" x14ac:dyDescent="0.25">
      <c r="A23" s="5" t="s">
        <v>77</v>
      </c>
      <c r="B23" s="6">
        <v>13.5</v>
      </c>
      <c r="C23" s="14" t="s">
        <v>76</v>
      </c>
      <c r="D23" s="15">
        <v>5298.8</v>
      </c>
      <c r="E23" s="5" t="s">
        <v>81</v>
      </c>
      <c r="F23" s="6">
        <v>6</v>
      </c>
      <c r="G23" s="5" t="s">
        <v>78</v>
      </c>
      <c r="H23" s="6">
        <v>41</v>
      </c>
      <c r="I23" s="5" t="s">
        <v>85</v>
      </c>
      <c r="J23" s="6">
        <v>3</v>
      </c>
      <c r="K23" s="5" t="s">
        <v>79</v>
      </c>
      <c r="L23" s="6">
        <v>2</v>
      </c>
      <c r="M23" s="5" t="s">
        <v>81</v>
      </c>
      <c r="N23" s="6">
        <v>17.7</v>
      </c>
      <c r="O23" s="5" t="s">
        <v>77</v>
      </c>
      <c r="P23" s="6">
        <v>44</v>
      </c>
      <c r="Q23" s="5" t="s">
        <v>83</v>
      </c>
      <c r="R23" s="6">
        <v>4.9800000000000004</v>
      </c>
      <c r="S23" s="14" t="s">
        <v>47</v>
      </c>
      <c r="T23" s="15">
        <v>16536</v>
      </c>
      <c r="U23" s="5" t="s">
        <v>77</v>
      </c>
      <c r="V23" s="6">
        <v>41.5</v>
      </c>
      <c r="W23" s="5" t="s">
        <v>77</v>
      </c>
      <c r="X23" s="6">
        <v>14.5</v>
      </c>
      <c r="Y23" s="5" t="s">
        <v>83</v>
      </c>
      <c r="Z23" s="6">
        <v>6</v>
      </c>
      <c r="AA23" s="5" t="s">
        <v>77</v>
      </c>
      <c r="AB23" s="6">
        <v>34.700000000000003</v>
      </c>
    </row>
    <row r="24" spans="1:28" s="11" customFormat="1" x14ac:dyDescent="0.25">
      <c r="A24" s="5" t="s">
        <v>87</v>
      </c>
      <c r="B24" s="6">
        <v>9</v>
      </c>
      <c r="C24" s="5" t="s">
        <v>77</v>
      </c>
      <c r="D24" s="6">
        <v>57</v>
      </c>
      <c r="E24" s="5" t="s">
        <v>85</v>
      </c>
      <c r="F24" s="6">
        <v>7.5</v>
      </c>
      <c r="G24" s="5" t="s">
        <v>80</v>
      </c>
      <c r="H24" s="6">
        <v>0.4</v>
      </c>
      <c r="I24" s="5" t="s">
        <v>88</v>
      </c>
      <c r="J24" s="6">
        <v>8.75</v>
      </c>
      <c r="K24" s="5" t="s">
        <v>84</v>
      </c>
      <c r="L24" s="6">
        <v>6</v>
      </c>
      <c r="M24" s="5" t="s">
        <v>88</v>
      </c>
      <c r="N24" s="6">
        <v>6.4</v>
      </c>
      <c r="O24" s="5" t="s">
        <v>85</v>
      </c>
      <c r="P24" s="6">
        <v>8</v>
      </c>
      <c r="Q24" s="5" t="s">
        <v>86</v>
      </c>
      <c r="R24" s="6">
        <v>28.3</v>
      </c>
      <c r="S24" s="5" t="s">
        <v>77</v>
      </c>
      <c r="T24" s="6">
        <v>406.5</v>
      </c>
      <c r="U24" s="5" t="s">
        <v>83</v>
      </c>
      <c r="V24" s="6">
        <v>50</v>
      </c>
      <c r="W24" s="5" t="s">
        <v>80</v>
      </c>
      <c r="X24" s="6">
        <v>0.75</v>
      </c>
      <c r="Y24" s="5"/>
      <c r="Z24" s="6"/>
      <c r="AA24" s="5" t="s">
        <v>81</v>
      </c>
      <c r="AB24" s="6">
        <v>3</v>
      </c>
    </row>
    <row r="25" spans="1:28" s="11" customFormat="1" x14ac:dyDescent="0.25">
      <c r="A25" s="5"/>
      <c r="B25" s="6"/>
      <c r="C25" s="5" t="s">
        <v>79</v>
      </c>
      <c r="D25" s="6">
        <v>8.5</v>
      </c>
      <c r="E25" s="5" t="s">
        <v>86</v>
      </c>
      <c r="F25" s="6">
        <v>13</v>
      </c>
      <c r="G25" s="5" t="s">
        <v>82</v>
      </c>
      <c r="H25" s="6">
        <v>10.199999999999999</v>
      </c>
      <c r="I25" s="5"/>
      <c r="J25" s="6"/>
      <c r="K25" s="5" t="s">
        <v>87</v>
      </c>
      <c r="L25" s="6">
        <v>23.25</v>
      </c>
      <c r="M25" s="5"/>
      <c r="N25" s="6"/>
      <c r="O25" s="5"/>
      <c r="P25" s="6"/>
      <c r="Q25" s="5"/>
      <c r="R25" s="6"/>
      <c r="S25" s="5" t="s">
        <v>80</v>
      </c>
      <c r="T25" s="6">
        <v>28.5</v>
      </c>
      <c r="U25" s="5" t="s">
        <v>87</v>
      </c>
      <c r="V25" s="6">
        <v>15</v>
      </c>
      <c r="W25" s="5" t="s">
        <v>85</v>
      </c>
      <c r="X25" s="6">
        <v>4</v>
      </c>
      <c r="Y25" s="5"/>
      <c r="Z25" s="6"/>
      <c r="AA25" s="5" t="s">
        <v>83</v>
      </c>
      <c r="AB25" s="6">
        <v>3.5</v>
      </c>
    </row>
    <row r="26" spans="1:28" s="11" customFormat="1" x14ac:dyDescent="0.25">
      <c r="A26" s="5"/>
      <c r="B26" s="6"/>
      <c r="C26" s="5" t="s">
        <v>81</v>
      </c>
      <c r="D26" s="6">
        <v>20</v>
      </c>
      <c r="E26" s="5"/>
      <c r="F26" s="6"/>
      <c r="G26" s="5" t="s">
        <v>85</v>
      </c>
      <c r="H26" s="6">
        <v>1.9</v>
      </c>
      <c r="I26" s="5"/>
      <c r="J26" s="6"/>
      <c r="K26" s="5"/>
      <c r="L26" s="6"/>
      <c r="M26" s="5"/>
      <c r="N26" s="6"/>
      <c r="O26" s="5"/>
      <c r="P26" s="6"/>
      <c r="Q26" s="5"/>
      <c r="R26" s="6"/>
      <c r="S26" s="5" t="s">
        <v>84</v>
      </c>
      <c r="T26" s="6">
        <v>1071</v>
      </c>
      <c r="U26" s="5"/>
      <c r="V26" s="6"/>
      <c r="W26" s="5" t="s">
        <v>86</v>
      </c>
      <c r="X26" s="6">
        <v>18</v>
      </c>
      <c r="Y26" s="5"/>
      <c r="Z26" s="6"/>
      <c r="AA26" s="5" t="s">
        <v>87</v>
      </c>
      <c r="AB26" s="6">
        <v>10</v>
      </c>
    </row>
    <row r="27" spans="1:28" s="11" customFormat="1" x14ac:dyDescent="0.25">
      <c r="A27" s="5"/>
      <c r="B27" s="6"/>
      <c r="C27" s="5" t="s">
        <v>84</v>
      </c>
      <c r="D27" s="6">
        <v>84.75</v>
      </c>
      <c r="E27" s="5"/>
      <c r="F27" s="6"/>
      <c r="G27" s="5" t="s">
        <v>86</v>
      </c>
      <c r="H27" s="6">
        <v>23.6</v>
      </c>
      <c r="I27" s="5"/>
      <c r="J27" s="6"/>
      <c r="K27" s="5"/>
      <c r="L27" s="6"/>
      <c r="M27" s="5"/>
      <c r="N27" s="6"/>
      <c r="O27" s="5"/>
      <c r="P27" s="6"/>
      <c r="Q27" s="5"/>
      <c r="R27" s="6"/>
      <c r="S27" s="5" t="s">
        <v>86</v>
      </c>
      <c r="T27" s="6">
        <v>226.5</v>
      </c>
      <c r="U27" s="5"/>
      <c r="V27" s="6"/>
      <c r="W27" s="5"/>
      <c r="X27" s="6"/>
      <c r="Y27" s="5"/>
      <c r="Z27" s="6"/>
      <c r="AA27" s="5"/>
      <c r="AB27" s="6"/>
    </row>
    <row r="28" spans="1:28" s="11" customFormat="1" x14ac:dyDescent="0.25">
      <c r="A28" s="5"/>
      <c r="B28" s="6"/>
      <c r="C28" s="5" t="s">
        <v>86</v>
      </c>
      <c r="D28" s="6">
        <v>34</v>
      </c>
      <c r="E28" s="5"/>
      <c r="F28" s="6"/>
      <c r="G28" s="5"/>
      <c r="H28" s="6"/>
      <c r="I28" s="5"/>
      <c r="J28" s="6"/>
      <c r="K28" s="5"/>
      <c r="L28" s="6"/>
      <c r="M28" s="5"/>
      <c r="N28" s="6"/>
      <c r="O28" s="5"/>
      <c r="P28" s="6"/>
      <c r="Q28" s="5"/>
      <c r="R28" s="6"/>
      <c r="S28" s="5"/>
      <c r="T28" s="6"/>
      <c r="U28" s="5"/>
      <c r="V28" s="6"/>
      <c r="W28" s="5"/>
      <c r="X28" s="6"/>
      <c r="Y28" s="5"/>
      <c r="Z28" s="6"/>
      <c r="AA28" s="5"/>
      <c r="AB28" s="6"/>
    </row>
    <row r="29" spans="1:28" s="10" customFormat="1" x14ac:dyDescent="0.25">
      <c r="A29" s="3" t="s">
        <v>40</v>
      </c>
      <c r="B29" s="4">
        <f>SUM(B22:B27)</f>
        <v>6171.5</v>
      </c>
      <c r="C29" s="3" t="s">
        <v>40</v>
      </c>
      <c r="D29" s="4">
        <f>SUM(D22:D28)</f>
        <v>17268.05</v>
      </c>
      <c r="E29" s="3" t="s">
        <v>40</v>
      </c>
      <c r="F29" s="4">
        <f>SUM(F22:F27)</f>
        <v>5061.5</v>
      </c>
      <c r="G29" s="3" t="s">
        <v>40</v>
      </c>
      <c r="H29" s="4">
        <f>SUM(H22:H27)</f>
        <v>8872.6</v>
      </c>
      <c r="I29" s="3" t="s">
        <v>40</v>
      </c>
      <c r="J29" s="4">
        <f>SUM(J22:J27)</f>
        <v>2950.75</v>
      </c>
      <c r="K29" s="3" t="s">
        <v>40</v>
      </c>
      <c r="L29" s="4">
        <f>SUM(L22:L27)</f>
        <v>7666.25</v>
      </c>
      <c r="M29" s="3" t="s">
        <v>40</v>
      </c>
      <c r="N29" s="4">
        <f>SUM(N22:N27)</f>
        <v>2525.1</v>
      </c>
      <c r="O29" s="3" t="s">
        <v>40</v>
      </c>
      <c r="P29" s="4">
        <f>SUM(P22:P27)</f>
        <v>3107</v>
      </c>
      <c r="Q29" s="3" t="s">
        <v>40</v>
      </c>
      <c r="R29" s="4">
        <f>SUM(R22:R27)</f>
        <v>1852.48</v>
      </c>
      <c r="S29" s="3" t="s">
        <v>40</v>
      </c>
      <c r="T29" s="4">
        <f>SUM(T22:T27)</f>
        <v>19968.5</v>
      </c>
      <c r="U29" s="3" t="s">
        <v>40</v>
      </c>
      <c r="V29" s="4">
        <f>SUM(V22:V27)</f>
        <v>5721.5</v>
      </c>
      <c r="W29" s="3" t="s">
        <v>40</v>
      </c>
      <c r="X29" s="4">
        <f>SUM(X22:X27)</f>
        <v>7187.25</v>
      </c>
      <c r="Y29" s="3" t="s">
        <v>40</v>
      </c>
      <c r="Z29" s="4">
        <f>SUM(Z22:Z27)</f>
        <v>2356</v>
      </c>
      <c r="AA29" s="3" t="s">
        <v>40</v>
      </c>
      <c r="AB29" s="4">
        <f>SUM(AB22:AB27)</f>
        <v>6108.2</v>
      </c>
    </row>
    <row r="30" spans="1:28" x14ac:dyDescent="0.25">
      <c r="A30" s="1" t="s">
        <v>42</v>
      </c>
      <c r="B30" s="2">
        <f>IF(SUM(B20,-B29,B31)&lt;0,0,SUM(B20,-B29,B31))</f>
        <v>109328.5</v>
      </c>
      <c r="C30" s="1" t="s">
        <v>42</v>
      </c>
      <c r="D30" s="2">
        <f>IF(SUM(D20,-D29,D31)&lt;0,0,SUM(D20,-D29,D31))</f>
        <v>16531.95</v>
      </c>
      <c r="E30" s="1" t="s">
        <v>42</v>
      </c>
      <c r="F30" s="2">
        <f>IF(SUM(F20,-F29,F31)&lt;0,0,SUM(F20,-F29,F31))</f>
        <v>2088.5</v>
      </c>
      <c r="G30" s="1" t="s">
        <v>42</v>
      </c>
      <c r="H30" s="2">
        <f>IF(SUM(H20,-H29,H31)&lt;0,0,SUM(H20,-H29,H31))</f>
        <v>0</v>
      </c>
      <c r="I30" s="1" t="s">
        <v>42</v>
      </c>
      <c r="J30" s="2">
        <f>IF(SUM(J20,-J29,J31)&lt;0,0,SUM(J20,-J29,J31))</f>
        <v>2549.25</v>
      </c>
      <c r="K30" s="1" t="s">
        <v>42</v>
      </c>
      <c r="L30" s="2">
        <f>IF(SUM(L20,-L29,L31)&lt;0,0,SUM(L20,-L29,L31))</f>
        <v>3733.75</v>
      </c>
      <c r="M30" s="1" t="s">
        <v>42</v>
      </c>
      <c r="N30" s="2">
        <f>IF(SUM(N20,-N29,N31)&lt;0,0,SUM(N20,-N29,N31))</f>
        <v>574.90000000000009</v>
      </c>
      <c r="O30" s="1" t="s">
        <v>42</v>
      </c>
      <c r="P30" s="2">
        <v>12948</v>
      </c>
      <c r="Q30" s="1" t="s">
        <v>42</v>
      </c>
      <c r="R30" s="2">
        <f>IF(SUM(R20,-R29,R31)&lt;0,0,SUM(R20,-R29,R31))</f>
        <v>2147.52</v>
      </c>
      <c r="S30" s="1" t="s">
        <v>42</v>
      </c>
      <c r="T30" s="2">
        <v>172053.5</v>
      </c>
      <c r="U30" s="1" t="s">
        <v>42</v>
      </c>
      <c r="V30" s="2">
        <f>IF(SUM(V20,-V29,V31)&lt;0,0,SUM(V20,-V29,V31))</f>
        <v>4278.5</v>
      </c>
      <c r="W30" s="1" t="s">
        <v>42</v>
      </c>
      <c r="X30" s="2">
        <f>IF(SUM(X20,-X29,X31)&lt;0,0,SUM(X20,-X29,X31))</f>
        <v>52.75</v>
      </c>
      <c r="Y30" s="1" t="s">
        <v>42</v>
      </c>
      <c r="Z30" s="2">
        <f>IF(SUM(Z20,-Z29,Z31)&lt;0,0,SUM(Z20,-Z29,Z31))</f>
        <v>8919</v>
      </c>
      <c r="AA30" s="1" t="s">
        <v>42</v>
      </c>
      <c r="AB30" s="2">
        <f>IF(SUM(AB20,-AB29,AB31)&lt;0,0,SUM(AB20,-AB29,AB31))</f>
        <v>0</v>
      </c>
    </row>
    <row r="31" spans="1:28" x14ac:dyDescent="0.25">
      <c r="A31" s="1"/>
      <c r="B31" s="2"/>
      <c r="C31" s="1"/>
      <c r="D31" s="2"/>
      <c r="E31" s="1"/>
      <c r="F31" s="2"/>
      <c r="G31" s="1"/>
      <c r="H31" s="2"/>
      <c r="I31" s="1"/>
      <c r="J31" s="2"/>
      <c r="K31" s="1"/>
      <c r="L31" s="2"/>
      <c r="M31" s="1"/>
      <c r="N31" s="2"/>
      <c r="O31" s="7" t="s">
        <v>89</v>
      </c>
      <c r="P31" s="8">
        <v>3055</v>
      </c>
      <c r="Q31" s="1"/>
      <c r="R31" s="2"/>
      <c r="S31" s="7" t="s">
        <v>89</v>
      </c>
      <c r="T31" s="8">
        <v>1700</v>
      </c>
      <c r="U31" s="1"/>
      <c r="V31" s="2"/>
      <c r="W31" s="7" t="s">
        <v>89</v>
      </c>
      <c r="X31" s="8">
        <v>3240</v>
      </c>
      <c r="Y31" s="1"/>
      <c r="Z31" s="2"/>
      <c r="AA31" s="1"/>
      <c r="AB31" s="2"/>
    </row>
    <row r="32" spans="1:28" x14ac:dyDescent="0.25">
      <c r="A32" s="1" t="s">
        <v>91</v>
      </c>
      <c r="B32" s="2" t="s">
        <v>61</v>
      </c>
      <c r="C32" s="1" t="s">
        <v>100</v>
      </c>
      <c r="D32" s="2" t="s">
        <v>49</v>
      </c>
      <c r="E32" s="1" t="s">
        <v>48</v>
      </c>
      <c r="F32" s="2" t="s">
        <v>49</v>
      </c>
      <c r="G32" s="1" t="s">
        <v>59</v>
      </c>
      <c r="H32" s="2" t="s">
        <v>102</v>
      </c>
      <c r="I32" s="1" t="s">
        <v>103</v>
      </c>
      <c r="J32" s="2" t="s">
        <v>101</v>
      </c>
      <c r="K32" s="1" t="s">
        <v>48</v>
      </c>
      <c r="L32" s="2" t="s">
        <v>49</v>
      </c>
      <c r="M32" s="1" t="s">
        <v>59</v>
      </c>
      <c r="N32" s="2" t="s">
        <v>104</v>
      </c>
      <c r="O32" s="1" t="s">
        <v>100</v>
      </c>
      <c r="P32" s="2" t="s">
        <v>49</v>
      </c>
      <c r="Q32" s="1" t="s">
        <v>105</v>
      </c>
      <c r="R32" s="2" t="s">
        <v>101</v>
      </c>
      <c r="S32" s="1" t="s">
        <v>48</v>
      </c>
      <c r="T32" s="2" t="s">
        <v>49</v>
      </c>
      <c r="U32" s="1" t="s">
        <v>108</v>
      </c>
      <c r="V32" s="2" t="s">
        <v>109</v>
      </c>
      <c r="W32" s="1" t="s">
        <v>48</v>
      </c>
      <c r="X32" s="2" t="s">
        <v>49</v>
      </c>
      <c r="Y32" s="1" t="s">
        <v>48</v>
      </c>
      <c r="Z32" s="2" t="s">
        <v>49</v>
      </c>
      <c r="AA32" s="1" t="s">
        <v>59</v>
      </c>
      <c r="AB32" s="2" t="s">
        <v>60</v>
      </c>
    </row>
    <row r="33" spans="1:28" x14ac:dyDescent="0.25">
      <c r="A33" s="1">
        <v>25</v>
      </c>
      <c r="B33" s="2">
        <f>ROUNDDOWN((B30-B36)/A33,0)</f>
        <v>1073</v>
      </c>
      <c r="C33" s="1">
        <v>1</v>
      </c>
      <c r="D33" s="2">
        <f>ROUNDDOWN(D30/C33,0)</f>
        <v>16531</v>
      </c>
      <c r="E33" s="1">
        <v>0.5</v>
      </c>
      <c r="F33" s="2">
        <f>ROUNDDOWN(F30/E33,0)</f>
        <v>4177</v>
      </c>
      <c r="G33" s="1">
        <v>0.2</v>
      </c>
      <c r="H33" s="2">
        <f>ROUNDDOWN(H30/G33,0)</f>
        <v>0</v>
      </c>
      <c r="I33" s="1">
        <v>1</v>
      </c>
      <c r="J33" s="2">
        <f>ROUNDDOWN(J30/I33,0)</f>
        <v>2549</v>
      </c>
      <c r="K33" s="1">
        <v>1</v>
      </c>
      <c r="L33" s="2">
        <f>ROUNDDOWN(L30/K33,0)</f>
        <v>3733</v>
      </c>
      <c r="M33" s="1">
        <v>0.25</v>
      </c>
      <c r="N33" s="2">
        <f>ROUNDDOWN(N30/M33,0)</f>
        <v>2299</v>
      </c>
      <c r="O33" s="1">
        <v>1</v>
      </c>
      <c r="P33" s="2">
        <v>12948</v>
      </c>
      <c r="Q33" s="1">
        <v>0.1</v>
      </c>
      <c r="R33" s="2">
        <f>ROUNDDOWN(R30/Q33,0)</f>
        <v>21475</v>
      </c>
      <c r="S33" s="1">
        <v>3</v>
      </c>
      <c r="T33" s="2">
        <v>57351</v>
      </c>
      <c r="U33" s="1">
        <v>1</v>
      </c>
      <c r="V33" s="2">
        <f>ROUNDDOWN(V30-V36/U33,0)</f>
        <v>3878</v>
      </c>
      <c r="W33" s="1">
        <v>0.5</v>
      </c>
      <c r="X33" s="2">
        <f>ROUNDDOWN(X30/W33,0)</f>
        <v>105</v>
      </c>
      <c r="Y33" s="1">
        <v>1</v>
      </c>
      <c r="Z33" s="2">
        <f>ROUNDDOWN((Z30-Z36)/Y33,0)</f>
        <v>7519</v>
      </c>
      <c r="AA33" s="1">
        <v>0.1</v>
      </c>
      <c r="AB33" s="2">
        <f>ROUNDDOWN(AB30/AA33,0)</f>
        <v>0</v>
      </c>
    </row>
    <row r="34" spans="1:28" x14ac:dyDescent="0.25">
      <c r="A34" s="18" t="s">
        <v>50</v>
      </c>
      <c r="B34" s="19">
        <v>3100</v>
      </c>
      <c r="C34" s="1" t="s">
        <v>90</v>
      </c>
      <c r="D34" s="2">
        <v>280</v>
      </c>
      <c r="E34" s="1" t="s">
        <v>90</v>
      </c>
      <c r="F34" s="2">
        <v>220</v>
      </c>
      <c r="G34" s="1" t="s">
        <v>106</v>
      </c>
      <c r="H34" s="2">
        <v>115</v>
      </c>
      <c r="I34" s="1" t="s">
        <v>90</v>
      </c>
      <c r="J34" s="2">
        <v>540</v>
      </c>
      <c r="K34" s="1" t="s">
        <v>90</v>
      </c>
      <c r="L34" s="2">
        <v>500</v>
      </c>
      <c r="M34" s="1" t="s">
        <v>90</v>
      </c>
      <c r="N34" s="2">
        <v>340</v>
      </c>
      <c r="O34" s="1" t="s">
        <v>90</v>
      </c>
      <c r="P34" s="2">
        <v>360</v>
      </c>
      <c r="Q34" s="1" t="s">
        <v>90</v>
      </c>
      <c r="R34" s="2">
        <v>150</v>
      </c>
      <c r="S34" s="1" t="s">
        <v>90</v>
      </c>
      <c r="T34" s="2">
        <v>810</v>
      </c>
      <c r="U34" s="18" t="s">
        <v>110</v>
      </c>
      <c r="V34" s="19">
        <v>315</v>
      </c>
      <c r="W34" s="1" t="s">
        <v>90</v>
      </c>
      <c r="X34" s="2">
        <v>240</v>
      </c>
      <c r="Y34" s="18" t="s">
        <v>50</v>
      </c>
      <c r="Z34" s="19">
        <v>886</v>
      </c>
      <c r="AA34" s="1" t="s">
        <v>50</v>
      </c>
      <c r="AB34" s="2">
        <v>60</v>
      </c>
    </row>
    <row r="35" spans="1:28" ht="17.25" thickBot="1" x14ac:dyDescent="0.3">
      <c r="A35" s="20" t="s">
        <v>51</v>
      </c>
      <c r="B35" s="21">
        <f>B33*B34</f>
        <v>3326300</v>
      </c>
      <c r="C35" s="16" t="s">
        <v>51</v>
      </c>
      <c r="D35" s="17">
        <f>D33*D34</f>
        <v>4628680</v>
      </c>
      <c r="E35" s="16" t="s">
        <v>51</v>
      </c>
      <c r="F35" s="17">
        <f>F33*F34</f>
        <v>918940</v>
      </c>
      <c r="G35" s="16" t="s">
        <v>51</v>
      </c>
      <c r="H35" s="17">
        <f>H33*H34</f>
        <v>0</v>
      </c>
      <c r="I35" s="16" t="s">
        <v>51</v>
      </c>
      <c r="J35" s="17">
        <f>J33*J34</f>
        <v>1376460</v>
      </c>
      <c r="K35" s="16" t="s">
        <v>107</v>
      </c>
      <c r="L35" s="17">
        <f>L33*L34</f>
        <v>1866500</v>
      </c>
      <c r="M35" s="16" t="s">
        <v>51</v>
      </c>
      <c r="N35" s="17">
        <f>N33*N34</f>
        <v>781660</v>
      </c>
      <c r="O35" s="16" t="s">
        <v>51</v>
      </c>
      <c r="P35" s="17">
        <f>P33*P34</f>
        <v>4661280</v>
      </c>
      <c r="Q35" s="16" t="s">
        <v>51</v>
      </c>
      <c r="R35" s="17">
        <f>R33*R34</f>
        <v>3221250</v>
      </c>
      <c r="S35" s="16" t="s">
        <v>51</v>
      </c>
      <c r="T35" s="17">
        <f>T33*T34</f>
        <v>46454310</v>
      </c>
      <c r="U35" s="20" t="s">
        <v>107</v>
      </c>
      <c r="V35" s="21">
        <f>V33*V34</f>
        <v>1221570</v>
      </c>
      <c r="W35" s="16" t="s">
        <v>51</v>
      </c>
      <c r="X35" s="17">
        <f>X33*X34</f>
        <v>25200</v>
      </c>
      <c r="Y35" s="20" t="s">
        <v>51</v>
      </c>
      <c r="Z35" s="21">
        <f>Z33*Z34</f>
        <v>6661834</v>
      </c>
      <c r="AA35" s="16" t="s">
        <v>51</v>
      </c>
      <c r="AB35" s="17">
        <f>AB33*AB34</f>
        <v>0</v>
      </c>
    </row>
    <row r="36" spans="1:28" ht="17.100000000000001" customHeight="1" thickBot="1" x14ac:dyDescent="0.3">
      <c r="A36" s="22" t="s">
        <v>92</v>
      </c>
      <c r="B36" s="23">
        <v>82500</v>
      </c>
      <c r="C36" s="47" t="s">
        <v>112</v>
      </c>
      <c r="D36" s="48"/>
      <c r="E36" s="47" t="s">
        <v>124</v>
      </c>
      <c r="F36" s="51"/>
      <c r="G36" s="47" t="s">
        <v>123</v>
      </c>
      <c r="H36" s="51"/>
      <c r="I36" s="47" t="s">
        <v>122</v>
      </c>
      <c r="J36" s="51"/>
      <c r="K36" s="47" t="s">
        <v>121</v>
      </c>
      <c r="L36" s="51"/>
      <c r="M36" s="47" t="s">
        <v>120</v>
      </c>
      <c r="N36" s="51"/>
      <c r="O36" s="47" t="s">
        <v>119</v>
      </c>
      <c r="P36" s="48"/>
      <c r="Q36" s="47" t="s">
        <v>118</v>
      </c>
      <c r="R36" s="51"/>
      <c r="S36" s="47" t="s">
        <v>117</v>
      </c>
      <c r="T36" s="48"/>
      <c r="U36" s="22" t="s">
        <v>94</v>
      </c>
      <c r="V36" s="23">
        <v>400</v>
      </c>
      <c r="W36" s="47" t="s">
        <v>115</v>
      </c>
      <c r="X36" s="48"/>
      <c r="Y36" s="22" t="s">
        <v>94</v>
      </c>
      <c r="Z36" s="23">
        <v>1400</v>
      </c>
      <c r="AA36" s="47" t="s">
        <v>113</v>
      </c>
      <c r="AB36" s="48"/>
    </row>
    <row r="37" spans="1:28" x14ac:dyDescent="0.25">
      <c r="A37" s="18" t="s">
        <v>60</v>
      </c>
      <c r="B37" s="24">
        <f>B36/A33</f>
        <v>3300</v>
      </c>
      <c r="C37" s="12"/>
      <c r="D37" s="13"/>
      <c r="E37" s="12"/>
      <c r="F37" s="13"/>
      <c r="G37" s="12"/>
      <c r="H37" s="13"/>
      <c r="I37" s="12"/>
      <c r="J37" s="13"/>
      <c r="K37" s="12"/>
      <c r="L37" s="13"/>
      <c r="M37" s="12"/>
      <c r="N37" s="13"/>
      <c r="O37" s="30"/>
      <c r="P37" s="30"/>
      <c r="Q37" s="12"/>
      <c r="R37" s="13"/>
      <c r="S37" s="30"/>
      <c r="T37" s="30"/>
      <c r="U37" s="18" t="s">
        <v>98</v>
      </c>
      <c r="V37" s="19" t="s">
        <v>97</v>
      </c>
      <c r="W37" s="12"/>
      <c r="X37" s="13"/>
      <c r="Y37" s="18" t="s">
        <v>98</v>
      </c>
      <c r="Z37" s="19" t="s">
        <v>97</v>
      </c>
      <c r="AA37" s="12"/>
      <c r="AB37" s="13"/>
    </row>
    <row r="38" spans="1:28" x14ac:dyDescent="0.25">
      <c r="A38" s="18" t="s">
        <v>90</v>
      </c>
      <c r="B38" s="19">
        <v>2086</v>
      </c>
      <c r="E38" s="50"/>
      <c r="F38" s="50"/>
      <c r="U38" s="18">
        <v>200</v>
      </c>
      <c r="V38" s="24">
        <f>V36/U38</f>
        <v>2</v>
      </c>
      <c r="Y38" s="18">
        <v>175</v>
      </c>
      <c r="Z38" s="24">
        <f>Z36/Y38</f>
        <v>8</v>
      </c>
    </row>
    <row r="39" spans="1:28" x14ac:dyDescent="0.25">
      <c r="A39" s="25" t="s">
        <v>51</v>
      </c>
      <c r="B39" s="24">
        <f>B36/A33*B38</f>
        <v>6883800</v>
      </c>
      <c r="E39" s="50"/>
      <c r="F39" s="50"/>
      <c r="U39" s="18" t="s">
        <v>99</v>
      </c>
      <c r="V39" s="19">
        <v>250</v>
      </c>
      <c r="Y39" s="18" t="s">
        <v>99</v>
      </c>
      <c r="Z39" s="19">
        <v>600</v>
      </c>
    </row>
    <row r="40" spans="1:28" ht="17.25" thickBot="1" x14ac:dyDescent="0.3">
      <c r="A40" s="16" t="s">
        <v>93</v>
      </c>
      <c r="B40" s="17">
        <f>B35+B39</f>
        <v>10210100</v>
      </c>
      <c r="U40" s="25" t="s">
        <v>107</v>
      </c>
      <c r="V40" s="24">
        <f>V36/U33*V39</f>
        <v>100000</v>
      </c>
      <c r="Y40" s="25" t="s">
        <v>51</v>
      </c>
      <c r="Z40" s="24">
        <f>Z36/Y33*Z39</f>
        <v>840000</v>
      </c>
    </row>
    <row r="41" spans="1:28" ht="17.100000000000001" customHeight="1" thickBot="1" x14ac:dyDescent="0.3">
      <c r="A41" s="47" t="s">
        <v>125</v>
      </c>
      <c r="B41" s="48"/>
      <c r="U41" s="16" t="s">
        <v>93</v>
      </c>
      <c r="V41" s="17">
        <f>V35+V40</f>
        <v>1321570</v>
      </c>
      <c r="Y41" s="16" t="s">
        <v>93</v>
      </c>
      <c r="Z41" s="17">
        <f>Z35+Z40</f>
        <v>7501834</v>
      </c>
    </row>
    <row r="42" spans="1:28" ht="17.100000000000001" customHeight="1" thickBot="1" x14ac:dyDescent="0.3">
      <c r="A42" s="43" t="s">
        <v>96</v>
      </c>
      <c r="B42" s="43"/>
      <c r="C42" s="43">
        <f>SUM(B40,D35,F35,H35,J35,L35,N35,P35,R35,T35,V41,X35,Z41,AB35)</f>
        <v>82967784</v>
      </c>
      <c r="D42" s="43"/>
      <c r="U42" s="47" t="s">
        <v>116</v>
      </c>
      <c r="V42" s="48"/>
      <c r="Y42" s="47" t="s">
        <v>114</v>
      </c>
      <c r="Z42" s="48"/>
    </row>
    <row r="43" spans="1:28" ht="17.100000000000001" customHeight="1" x14ac:dyDescent="0.25">
      <c r="A43" s="32" t="s">
        <v>126</v>
      </c>
      <c r="B43" s="33"/>
      <c r="C43" s="44">
        <v>1369198</v>
      </c>
      <c r="D43" s="44"/>
      <c r="E43" s="46" t="s">
        <v>129</v>
      </c>
      <c r="F43" s="46"/>
      <c r="G43" s="46"/>
      <c r="H43" s="46"/>
      <c r="I43" s="46"/>
      <c r="J43" s="46"/>
      <c r="K43" s="46"/>
      <c r="L43" s="46"/>
      <c r="M43" s="46"/>
      <c r="N43" s="46"/>
      <c r="U43" s="28"/>
      <c r="V43" s="29"/>
      <c r="Y43" s="29"/>
      <c r="Z43" s="29"/>
    </row>
    <row r="44" spans="1:28" ht="17.100000000000001" customHeight="1" x14ac:dyDescent="0.25">
      <c r="A44" s="49" t="s">
        <v>127</v>
      </c>
      <c r="B44" s="49"/>
      <c r="C44" s="45">
        <f>C42-C43</f>
        <v>81598586</v>
      </c>
      <c r="D44" s="45"/>
      <c r="U44" s="28"/>
      <c r="V44" s="29"/>
      <c r="Y44" s="29"/>
      <c r="Z44" s="29"/>
    </row>
    <row r="45" spans="1:28" ht="17.100000000000001" customHeight="1" x14ac:dyDescent="0.25">
      <c r="U45" s="26"/>
      <c r="V45" s="27"/>
      <c r="Y45" s="27"/>
      <c r="Z45" s="27"/>
    </row>
    <row r="46" spans="1:28" ht="17.100000000000001" customHeight="1" x14ac:dyDescent="0.25">
      <c r="A46" s="31"/>
      <c r="B46" s="31"/>
      <c r="C46" s="31" t="s">
        <v>128</v>
      </c>
      <c r="D46" s="31"/>
      <c r="E46" s="34"/>
      <c r="F46" s="34"/>
      <c r="G46" s="34"/>
      <c r="H46" s="34"/>
      <c r="I46" s="34"/>
      <c r="J46" s="34"/>
      <c r="K46" s="34"/>
      <c r="L46" s="34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</row>
    <row r="47" spans="1:28" ht="17.100000000000001" customHeight="1" x14ac:dyDescent="0.25">
      <c r="A47" s="31"/>
      <c r="B47" s="31"/>
      <c r="C47" s="31"/>
      <c r="D47" s="31"/>
      <c r="E47" s="34"/>
      <c r="F47" s="34"/>
      <c r="G47" s="34"/>
      <c r="H47" s="34"/>
      <c r="I47" s="34"/>
      <c r="J47" s="34"/>
      <c r="K47" s="34"/>
      <c r="L47" s="34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</row>
    <row r="48" spans="1:28" x14ac:dyDescent="0.25">
      <c r="Y48" s="41"/>
      <c r="Z48" s="42"/>
    </row>
    <row r="49" spans="25:26" x14ac:dyDescent="0.25">
      <c r="Y49" s="42"/>
      <c r="Z49" s="42"/>
    </row>
  </sheetData>
  <mergeCells count="65">
    <mergeCell ref="AA36:AB36"/>
    <mergeCell ref="E36:F36"/>
    <mergeCell ref="G36:H36"/>
    <mergeCell ref="I36:J36"/>
    <mergeCell ref="K36:L36"/>
    <mergeCell ref="M36:N36"/>
    <mergeCell ref="O36:P36"/>
    <mergeCell ref="Q36:R36"/>
    <mergeCell ref="S36:T36"/>
    <mergeCell ref="AA3:AB4"/>
    <mergeCell ref="W3:X4"/>
    <mergeCell ref="Y48:Z49"/>
    <mergeCell ref="A42:B42"/>
    <mergeCell ref="C42:D42"/>
    <mergeCell ref="C43:D43"/>
    <mergeCell ref="C44:D44"/>
    <mergeCell ref="E43:N43"/>
    <mergeCell ref="A41:B41"/>
    <mergeCell ref="A44:B44"/>
    <mergeCell ref="U42:V42"/>
    <mergeCell ref="W36:X36"/>
    <mergeCell ref="Y42:Z42"/>
    <mergeCell ref="E38:F38"/>
    <mergeCell ref="E39:F39"/>
    <mergeCell ref="C36:D36"/>
    <mergeCell ref="A3:B4"/>
    <mergeCell ref="C3:D4"/>
    <mergeCell ref="E3:F4"/>
    <mergeCell ref="G3:H4"/>
    <mergeCell ref="I3:J4"/>
    <mergeCell ref="M2:N2"/>
    <mergeCell ref="K1:L1"/>
    <mergeCell ref="Y3:Z4"/>
    <mergeCell ref="M3:N4"/>
    <mergeCell ref="O3:P4"/>
    <mergeCell ref="Q3:R4"/>
    <mergeCell ref="S3:T4"/>
    <mergeCell ref="U3:V4"/>
    <mergeCell ref="K3:L4"/>
    <mergeCell ref="M1:N1"/>
    <mergeCell ref="K2:L2"/>
    <mergeCell ref="AA1:AB1"/>
    <mergeCell ref="W2:X2"/>
    <mergeCell ref="Y2:Z2"/>
    <mergeCell ref="AA2:AB2"/>
    <mergeCell ref="O1:P1"/>
    <mergeCell ref="O2:P2"/>
    <mergeCell ref="Q1:R1"/>
    <mergeCell ref="Q2:R2"/>
    <mergeCell ref="S1:T1"/>
    <mergeCell ref="S2:T2"/>
    <mergeCell ref="U1:V1"/>
    <mergeCell ref="U2:V2"/>
    <mergeCell ref="W1:X1"/>
    <mergeCell ref="Y1:Z1"/>
    <mergeCell ref="A1:B1"/>
    <mergeCell ref="C1:D1"/>
    <mergeCell ref="E1:F1"/>
    <mergeCell ref="G1:H1"/>
    <mergeCell ref="I1:J1"/>
    <mergeCell ref="A2:B2"/>
    <mergeCell ref="C2:D2"/>
    <mergeCell ref="E2:F2"/>
    <mergeCell ref="G2:H2"/>
    <mergeCell ref="I2:J2"/>
  </mergeCells>
  <phoneticPr fontId="2" type="noConversion"/>
  <pageMargins left="0.25" right="0.25" top="0.75" bottom="0.75" header="0.3" footer="0.3"/>
  <pageSetup paperSize="8" scale="70" orientation="landscape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附表四-不法所得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miko</dc:creator>
  <cp:lastModifiedBy>mld</cp:lastModifiedBy>
  <cp:lastPrinted>2017-09-12T12:16:43Z</cp:lastPrinted>
  <dcterms:created xsi:type="dcterms:W3CDTF">2017-04-28T03:04:56Z</dcterms:created>
  <dcterms:modified xsi:type="dcterms:W3CDTF">2017-10-03T06:42:01Z</dcterms:modified>
</cp:coreProperties>
</file>