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12" windowWidth="12384" windowHeight="9312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7" i="1"/>
  <c r="H13"/>
  <c r="I13"/>
  <c r="E5"/>
  <c r="J13"/>
  <c r="H8"/>
  <c r="I12"/>
  <c r="I11"/>
  <c r="I10"/>
  <c r="I9"/>
  <c r="I8"/>
  <c r="J12"/>
  <c r="J11"/>
  <c r="J10"/>
  <c r="J9"/>
  <c r="J8"/>
  <c r="H12"/>
  <c r="H11"/>
  <c r="H10"/>
  <c r="H9"/>
  <c r="J7"/>
  <c r="H7"/>
  <c r="I7"/>
  <c r="G13"/>
  <c r="G12"/>
  <c r="G9"/>
  <c r="G10"/>
  <c r="G7"/>
  <c r="F9"/>
  <c r="D9"/>
  <c r="F11"/>
  <c r="E11"/>
  <c r="E12"/>
  <c r="D12"/>
  <c r="F12"/>
  <c r="F10"/>
  <c r="F8"/>
  <c r="E10"/>
  <c r="D10"/>
  <c r="E9"/>
  <c r="G4"/>
  <c r="G6"/>
  <c r="D11"/>
  <c r="D7"/>
  <c r="E8"/>
  <c r="D8"/>
  <c r="F7"/>
  <c r="F5"/>
  <c r="D5"/>
  <c r="G5"/>
  <c r="F13" l="1"/>
  <c r="D13"/>
  <c r="E13"/>
  <c r="G11"/>
  <c r="G8"/>
</calcChain>
</file>

<file path=xl/sharedStrings.xml><?xml version="1.0" encoding="utf-8"?>
<sst xmlns="http://schemas.openxmlformats.org/spreadsheetml/2006/main" count="22" uniqueCount="22">
  <si>
    <t>土地應有部分</t>
    <phoneticPr fontId="1" type="noConversion"/>
  </si>
  <si>
    <t>95.1.1－95.12.31</t>
    <phoneticPr fontId="1" type="noConversion"/>
  </si>
  <si>
    <t>96.1.1－96.12.31</t>
    <phoneticPr fontId="1" type="noConversion"/>
  </si>
  <si>
    <t>97.1.1－97.12.31</t>
    <phoneticPr fontId="1" type="noConversion"/>
  </si>
  <si>
    <t>98.1.1－98.12.31</t>
    <phoneticPr fontId="1" type="noConversion"/>
  </si>
  <si>
    <t>99.1.1－99.12.31</t>
    <phoneticPr fontId="1" type="noConversion"/>
  </si>
  <si>
    <t>100.1.1－100.5.10</t>
    <phoneticPr fontId="1" type="noConversion"/>
  </si>
  <si>
    <t>土地申報地價（元／平方公尺）</t>
    <phoneticPr fontId="1" type="noConversion"/>
  </si>
  <si>
    <t>房屋應有部分</t>
    <phoneticPr fontId="1" type="noConversion"/>
  </si>
  <si>
    <t>李政和</t>
    <phoneticPr fontId="1" type="noConversion"/>
  </si>
  <si>
    <t>高火盛</t>
    <phoneticPr fontId="1" type="noConversion"/>
  </si>
  <si>
    <t>周方慰</t>
    <phoneticPr fontId="1" type="noConversion"/>
  </si>
  <si>
    <t>按應有部分換算土地面積（平方公尺）</t>
    <phoneticPr fontId="1" type="noConversion"/>
  </si>
  <si>
    <t>李政和</t>
    <phoneticPr fontId="1" type="noConversion"/>
  </si>
  <si>
    <t>高火盛</t>
    <phoneticPr fontId="1" type="noConversion"/>
  </si>
  <si>
    <t>周方慰</t>
    <phoneticPr fontId="1" type="noConversion"/>
  </si>
  <si>
    <t>按系爭房地應有部分核算所受損失金額</t>
    <phoneticPr fontId="1" type="noConversion"/>
  </si>
  <si>
    <t>合計</t>
  </si>
  <si>
    <t>合計</t>
    <phoneticPr fontId="1" type="noConversion"/>
  </si>
  <si>
    <t>房屋課稅現值</t>
  </si>
  <si>
    <t>依系爭債權讓與比例核算可得金額</t>
    <phoneticPr fontId="1" type="noConversion"/>
  </si>
  <si>
    <t>附表五：</t>
    <phoneticPr fontId="1" type="noConversion"/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</si>
</sst>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76" formatCode="_-* #,##0_-;\-* #,##0_-;_-* &quot;-&quot;??_-;_-@_-"/>
    <numFmt numFmtId="177" formatCode="0.00_ "/>
    <numFmt numFmtId="178" formatCode="0.0_ "/>
  </numFmts>
  <fonts count="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8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9"/>
      <color theme="1"/>
      <name val="新細明體"/>
      <family val="1"/>
      <charset val="136"/>
      <scheme val="minor"/>
    </font>
    <font>
      <b/>
      <sz val="10"/>
      <color theme="1"/>
      <name val="新細明體"/>
      <family val="1"/>
      <charset val="136"/>
      <scheme val="minor"/>
    </font>
    <font>
      <sz val="10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2" xfId="1" applyNumberFormat="1" applyFont="1" applyBorder="1">
      <alignment vertical="center"/>
    </xf>
    <xf numFmtId="176" fontId="0" fillId="0" borderId="6" xfId="0" applyNumberFormat="1" applyBorder="1">
      <alignment vertical="center"/>
    </xf>
    <xf numFmtId="176" fontId="0" fillId="0" borderId="7" xfId="0" applyNumberFormat="1" applyBorder="1">
      <alignment vertical="center"/>
    </xf>
    <xf numFmtId="176" fontId="0" fillId="0" borderId="3" xfId="1" applyNumberFormat="1" applyFont="1" applyBorder="1">
      <alignment vertical="center"/>
    </xf>
    <xf numFmtId="176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0" fontId="0" fillId="0" borderId="16" xfId="0" applyBorder="1">
      <alignment vertical="center"/>
    </xf>
    <xf numFmtId="176" fontId="0" fillId="0" borderId="18" xfId="0" applyNumberFormat="1" applyBorder="1">
      <alignment vertical="center"/>
    </xf>
    <xf numFmtId="176" fontId="0" fillId="0" borderId="19" xfId="0" applyNumberFormat="1" applyBorder="1">
      <alignment vertical="center"/>
    </xf>
    <xf numFmtId="176" fontId="0" fillId="0" borderId="6" xfId="1" applyNumberFormat="1" applyFont="1" applyBorder="1">
      <alignment vertical="center"/>
    </xf>
    <xf numFmtId="176" fontId="0" fillId="0" borderId="8" xfId="1" applyNumberFormat="1" applyFont="1" applyBorder="1">
      <alignment vertical="center"/>
    </xf>
    <xf numFmtId="177" fontId="0" fillId="0" borderId="13" xfId="0" applyNumberFormat="1" applyBorder="1">
      <alignment vertical="center"/>
    </xf>
    <xf numFmtId="178" fontId="0" fillId="0" borderId="17" xfId="0" applyNumberFormat="1" applyBorder="1">
      <alignment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0" xfId="0" applyFont="1">
      <alignment vertical="center"/>
    </xf>
    <xf numFmtId="0" fontId="5" fillId="0" borderId="12" xfId="0" applyFont="1" applyBorder="1" applyAlignment="1">
      <alignment vertical="center" wrapText="1"/>
    </xf>
    <xf numFmtId="0" fontId="6" fillId="0" borderId="10" xfId="0" applyFont="1" applyBorder="1">
      <alignment vertical="center"/>
    </xf>
    <xf numFmtId="0" fontId="6" fillId="0" borderId="12" xfId="0" applyFont="1" applyBorder="1" applyAlignment="1">
      <alignment vertical="center" wrapText="1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0" fontId="5" fillId="0" borderId="4" xfId="0" applyFont="1" applyBorder="1" applyAlignment="1">
      <alignment vertical="center" wrapText="1"/>
    </xf>
    <xf numFmtId="0" fontId="6" fillId="0" borderId="4" xfId="0" applyFont="1" applyBorder="1">
      <alignment vertical="center"/>
    </xf>
    <xf numFmtId="0" fontId="6" fillId="0" borderId="15" xfId="0" applyFont="1" applyBorder="1">
      <alignment vertical="center"/>
    </xf>
    <xf numFmtId="0" fontId="0" fillId="0" borderId="17" xfId="0" applyBorder="1">
      <alignment vertical="center"/>
    </xf>
    <xf numFmtId="0" fontId="0" fillId="0" borderId="14" xfId="0" applyBorder="1">
      <alignment vertical="center"/>
    </xf>
    <xf numFmtId="0" fontId="0" fillId="0" borderId="20" xfId="0" applyBorder="1">
      <alignment vertical="center"/>
    </xf>
    <xf numFmtId="0" fontId="5" fillId="0" borderId="21" xfId="0" applyFont="1" applyBorder="1" applyAlignment="1">
      <alignment vertical="center" wrapText="1"/>
    </xf>
    <xf numFmtId="43" fontId="0" fillId="0" borderId="0" xfId="0" applyNumberFormat="1">
      <alignment vertical="center"/>
    </xf>
    <xf numFmtId="0" fontId="0" fillId="0" borderId="23" xfId="0" applyBorder="1">
      <alignment vertical="center"/>
    </xf>
    <xf numFmtId="0" fontId="0" fillId="0" borderId="22" xfId="0" applyBorder="1">
      <alignment vertical="center"/>
    </xf>
    <xf numFmtId="0" fontId="6" fillId="0" borderId="8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1" xfId="0" applyFont="1" applyFill="1" applyBorder="1">
      <alignment vertical="center"/>
    </xf>
    <xf numFmtId="0" fontId="0" fillId="0" borderId="24" xfId="0" applyBorder="1">
      <alignment vertical="center"/>
    </xf>
    <xf numFmtId="176" fontId="0" fillId="0" borderId="24" xfId="0" applyNumberFormat="1" applyBorder="1">
      <alignment vertical="center"/>
    </xf>
    <xf numFmtId="176" fontId="0" fillId="0" borderId="15" xfId="0" applyNumberFormat="1" applyFill="1" applyBorder="1">
      <alignment vertical="center"/>
    </xf>
    <xf numFmtId="176" fontId="0" fillId="0" borderId="5" xfId="0" applyNumberFormat="1" applyBorder="1">
      <alignment vertical="center"/>
    </xf>
    <xf numFmtId="176" fontId="0" fillId="0" borderId="25" xfId="0" applyNumberFormat="1" applyBorder="1">
      <alignment vertical="center"/>
    </xf>
    <xf numFmtId="176" fontId="0" fillId="0" borderId="26" xfId="0" applyNumberFormat="1" applyFill="1" applyBorder="1">
      <alignment vertical="center"/>
    </xf>
    <xf numFmtId="178" fontId="0" fillId="0" borderId="27" xfId="0" applyNumberFormat="1" applyBorder="1">
      <alignment vertical="center"/>
    </xf>
    <xf numFmtId="0" fontId="0" fillId="0" borderId="27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28" xfId="0" applyNumberFormat="1" applyBorder="1">
      <alignment vertical="center"/>
    </xf>
    <xf numFmtId="177" fontId="0" fillId="0" borderId="29" xfId="0" applyNumberFormat="1" applyBorder="1">
      <alignment vertical="center"/>
    </xf>
    <xf numFmtId="0" fontId="0" fillId="0" borderId="29" xfId="0" applyBorder="1">
      <alignment vertical="center"/>
    </xf>
    <xf numFmtId="176" fontId="0" fillId="0" borderId="30" xfId="0" applyNumberFormat="1" applyBorder="1">
      <alignment vertical="center"/>
    </xf>
    <xf numFmtId="176" fontId="0" fillId="0" borderId="30" xfId="1" applyNumberFormat="1" applyFont="1" applyBorder="1">
      <alignment vertical="center"/>
    </xf>
    <xf numFmtId="176" fontId="0" fillId="0" borderId="31" xfId="0" applyNumberFormat="1" applyBorder="1">
      <alignment vertical="center"/>
    </xf>
    <xf numFmtId="0" fontId="6" fillId="0" borderId="24" xfId="0" applyFont="1" applyBorder="1">
      <alignment vertical="center"/>
    </xf>
    <xf numFmtId="0" fontId="0" fillId="0" borderId="33" xfId="0" applyBorder="1">
      <alignment vertical="center"/>
    </xf>
    <xf numFmtId="0" fontId="6" fillId="0" borderId="26" xfId="0" applyFont="1" applyBorder="1">
      <alignment vertical="center"/>
    </xf>
    <xf numFmtId="0" fontId="6" fillId="0" borderId="34" xfId="0" applyFont="1" applyBorder="1">
      <alignment vertical="center"/>
    </xf>
    <xf numFmtId="0" fontId="0" fillId="0" borderId="32" xfId="0" applyBorder="1">
      <alignment vertical="center"/>
    </xf>
    <xf numFmtId="0" fontId="6" fillId="0" borderId="4" xfId="0" applyFont="1" applyFill="1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5" xfId="0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24" xfId="0" applyFont="1" applyBorder="1" applyAlignment="1">
      <alignment vertical="center"/>
    </xf>
    <xf numFmtId="0" fontId="7" fillId="0" borderId="21" xfId="0" applyFont="1" applyBorder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tabSelected="1" topLeftCell="C1" workbookViewId="0">
      <selection activeCell="G15" sqref="G15"/>
    </sheetView>
  </sheetViews>
  <sheetFormatPr defaultRowHeight="16.2"/>
  <cols>
    <col min="1" max="1" width="16.6640625" customWidth="1"/>
    <col min="2" max="2" width="11.6640625" customWidth="1"/>
    <col min="3" max="3" width="12" customWidth="1"/>
    <col min="4" max="4" width="12.109375" customWidth="1"/>
    <col min="5" max="5" width="11.6640625" customWidth="1"/>
    <col min="6" max="6" width="11.44140625" customWidth="1"/>
    <col min="7" max="7" width="12" customWidth="1"/>
    <col min="8" max="8" width="11.109375" bestFit="1" customWidth="1"/>
    <col min="9" max="9" width="11.44140625" customWidth="1"/>
    <col min="10" max="10" width="12" customWidth="1"/>
  </cols>
  <sheetData>
    <row r="1" spans="1:10" ht="16.8" thickBot="1">
      <c r="A1" s="21" t="s">
        <v>21</v>
      </c>
      <c r="C1" s="21"/>
    </row>
    <row r="2" spans="1:10" ht="16.8" thickBot="1">
      <c r="A2" s="1"/>
      <c r="B2" s="1"/>
      <c r="C2" s="27"/>
      <c r="D2" s="63" t="s">
        <v>16</v>
      </c>
      <c r="E2" s="64"/>
      <c r="F2" s="64"/>
      <c r="G2" s="57"/>
      <c r="H2" s="60" t="s">
        <v>20</v>
      </c>
      <c r="I2" s="61"/>
      <c r="J2" s="62"/>
    </row>
    <row r="3" spans="1:10" ht="23.4" thickBot="1">
      <c r="A3" s="32"/>
      <c r="B3" s="20" t="s">
        <v>7</v>
      </c>
      <c r="C3" s="33" t="s">
        <v>19</v>
      </c>
      <c r="D3" s="28" t="s">
        <v>9</v>
      </c>
      <c r="E3" s="29" t="s">
        <v>10</v>
      </c>
      <c r="F3" s="55" t="s">
        <v>11</v>
      </c>
      <c r="G3" s="58" t="s">
        <v>17</v>
      </c>
      <c r="H3" s="37" t="s">
        <v>13</v>
      </c>
      <c r="I3" s="29" t="s">
        <v>14</v>
      </c>
      <c r="J3" s="38" t="s">
        <v>15</v>
      </c>
    </row>
    <row r="4" spans="1:10">
      <c r="A4" s="23" t="s">
        <v>0</v>
      </c>
      <c r="B4" s="2"/>
      <c r="C4" s="3"/>
      <c r="D4" s="3">
        <v>3.7379999999999997E-2</v>
      </c>
      <c r="E4" s="12">
        <v>2.3359999999999999E-2</v>
      </c>
      <c r="F4" s="56">
        <v>1.1679999999999999E-2</v>
      </c>
      <c r="G4" s="59">
        <f t="shared" ref="G4:G12" si="0">SUM(D4:F4)</f>
        <v>7.2419999999999998E-2</v>
      </c>
      <c r="H4" s="65"/>
      <c r="I4" s="36"/>
      <c r="J4" s="35"/>
    </row>
    <row r="5" spans="1:10" ht="25.2">
      <c r="A5" s="22" t="s">
        <v>12</v>
      </c>
      <c r="B5" s="4"/>
      <c r="C5" s="5"/>
      <c r="D5" s="17">
        <f>4161*D4</f>
        <v>155.53817999999998</v>
      </c>
      <c r="E5" s="18">
        <f>4161*E4</f>
        <v>97.200959999999995</v>
      </c>
      <c r="F5" s="46">
        <f>4161*F4</f>
        <v>48.600479999999997</v>
      </c>
      <c r="G5" s="50">
        <f t="shared" si="0"/>
        <v>301.33961999999997</v>
      </c>
      <c r="H5" s="5"/>
      <c r="I5" s="30"/>
      <c r="J5" s="31"/>
    </row>
    <row r="6" spans="1:10">
      <c r="A6" s="24" t="s">
        <v>8</v>
      </c>
      <c r="B6" s="4"/>
      <c r="C6" s="5"/>
      <c r="D6" s="5">
        <v>0.51780000000000004</v>
      </c>
      <c r="E6" s="30">
        <v>0.32340000000000002</v>
      </c>
      <c r="F6" s="47">
        <v>0.1588</v>
      </c>
      <c r="G6" s="51">
        <f t="shared" si="0"/>
        <v>1</v>
      </c>
      <c r="H6" s="5"/>
      <c r="I6" s="30"/>
      <c r="J6" s="31"/>
    </row>
    <row r="7" spans="1:10">
      <c r="A7" s="25" t="s">
        <v>1</v>
      </c>
      <c r="B7" s="6">
        <v>105467</v>
      </c>
      <c r="C7" s="15">
        <v>11208600</v>
      </c>
      <c r="D7" s="7">
        <f>(B7*D5+C7*D6)*0.1</f>
        <v>2220795.8310059998</v>
      </c>
      <c r="E7" s="13">
        <f>(B7*E5+C7*E6)*0.1</f>
        <v>1387635.4888319999</v>
      </c>
      <c r="F7" s="48">
        <f>(B7*F5+C7*F6)*0.1</f>
        <v>690567.25041599991</v>
      </c>
      <c r="G7" s="52">
        <f t="shared" si="0"/>
        <v>4298998.5702539999</v>
      </c>
      <c r="H7" s="7">
        <f>G7*0.25</f>
        <v>1074749.6425635</v>
      </c>
      <c r="I7" s="13">
        <f>H7</f>
        <v>1074749.6425635</v>
      </c>
      <c r="J7" s="8">
        <f>G7*0.5</f>
        <v>2149499.285127</v>
      </c>
    </row>
    <row r="8" spans="1:10">
      <c r="A8" s="25" t="s">
        <v>2</v>
      </c>
      <c r="B8" s="6">
        <v>108061</v>
      </c>
      <c r="C8" s="15">
        <v>11086700</v>
      </c>
      <c r="D8" s="7">
        <f>(B8*D5+C8*D6)*0.1</f>
        <v>2254830.4528979999</v>
      </c>
      <c r="E8" s="13">
        <f>(B8*E5+C8*E6)*0.1</f>
        <v>1408907.1718560001</v>
      </c>
      <c r="F8" s="48">
        <f>(B8*F5+C8*F6)*0.1</f>
        <v>701238.442928</v>
      </c>
      <c r="G8" s="53">
        <f t="shared" si="0"/>
        <v>4364976.0676819999</v>
      </c>
      <c r="H8" s="7">
        <f>G8*0.25</f>
        <v>1091244.0169205</v>
      </c>
      <c r="I8" s="13">
        <f t="shared" ref="I8:I13" si="1">H8</f>
        <v>1091244.0169205</v>
      </c>
      <c r="J8" s="8">
        <f t="shared" ref="J8:J12" si="2">G8*0.5</f>
        <v>2182488.0338409999</v>
      </c>
    </row>
    <row r="9" spans="1:10">
      <c r="A9" s="25" t="s">
        <v>3</v>
      </c>
      <c r="B9" s="6">
        <v>108061</v>
      </c>
      <c r="C9" s="15">
        <v>10964700</v>
      </c>
      <c r="D9" s="7">
        <f>(B9*D5+C9*D6)*0.1</f>
        <v>2248513.2928979998</v>
      </c>
      <c r="E9" s="13">
        <f>(B9*E5+C9*E6)*0.1</f>
        <v>1404961.6918560001</v>
      </c>
      <c r="F9" s="48">
        <f>(B9*F5+C9*F6)*0.1</f>
        <v>699301.08292800002</v>
      </c>
      <c r="G9" s="52">
        <f t="shared" si="0"/>
        <v>4352776.0676819999</v>
      </c>
      <c r="H9" s="7">
        <f t="shared" ref="H9:H12" si="3">G9*0.25</f>
        <v>1088194.0169205</v>
      </c>
      <c r="I9" s="13">
        <f t="shared" si="1"/>
        <v>1088194.0169205</v>
      </c>
      <c r="J9" s="8">
        <f t="shared" si="2"/>
        <v>2176388.0338409999</v>
      </c>
    </row>
    <row r="10" spans="1:10">
      <c r="A10" s="25" t="s">
        <v>4</v>
      </c>
      <c r="B10" s="6">
        <v>108061</v>
      </c>
      <c r="C10" s="15">
        <v>10772300</v>
      </c>
      <c r="D10" s="7">
        <f>(B10*D5+C10*D6)*0.1</f>
        <v>2238550.8208979997</v>
      </c>
      <c r="E10" s="13">
        <f>(B10*E5+C10*E6)*0.1</f>
        <v>1398739.4758560001</v>
      </c>
      <c r="F10" s="48">
        <f>(B10*F5+C10*F6)*0.1</f>
        <v>696245.7709280001</v>
      </c>
      <c r="G10" s="52">
        <f t="shared" si="0"/>
        <v>4333536.0676819999</v>
      </c>
      <c r="H10" s="7">
        <f t="shared" si="3"/>
        <v>1083384.0169205</v>
      </c>
      <c r="I10" s="13">
        <f t="shared" si="1"/>
        <v>1083384.0169205</v>
      </c>
      <c r="J10" s="8">
        <f t="shared" si="2"/>
        <v>2166768.0338409999</v>
      </c>
    </row>
    <row r="11" spans="1:10">
      <c r="A11" s="25" t="s">
        <v>5</v>
      </c>
      <c r="B11" s="6">
        <v>116595</v>
      </c>
      <c r="C11" s="15">
        <v>11987330</v>
      </c>
      <c r="D11" s="7">
        <f>(B11*D5+C11*D6)*0.1</f>
        <v>2434201.3571099997</v>
      </c>
      <c r="E11" s="13">
        <f>(B11*E5+C11*E6)*0.1</f>
        <v>1520984.8453200001</v>
      </c>
      <c r="F11" s="48">
        <f>(B11*F5+C11*F6)*0.1</f>
        <v>757016.09696</v>
      </c>
      <c r="G11" s="52">
        <f t="shared" si="0"/>
        <v>4712202.2993899994</v>
      </c>
      <c r="H11" s="7">
        <f t="shared" si="3"/>
        <v>1178050.5748474998</v>
      </c>
      <c r="I11" s="13">
        <f t="shared" si="1"/>
        <v>1178050.5748474998</v>
      </c>
      <c r="J11" s="8">
        <f t="shared" si="2"/>
        <v>2356101.1496949997</v>
      </c>
    </row>
    <row r="12" spans="1:10" ht="16.8" thickBot="1">
      <c r="A12" s="26" t="s">
        <v>6</v>
      </c>
      <c r="B12" s="9">
        <v>116595</v>
      </c>
      <c r="C12" s="16">
        <v>11851200</v>
      </c>
      <c r="D12" s="10">
        <f>(B12*D5+C12*D6)*0.1*129/365</f>
        <v>857815.55725093151</v>
      </c>
      <c r="E12" s="14">
        <f>(B12*E5+C12*E6)*0.1*129/365</f>
        <v>535997.61573830142</v>
      </c>
      <c r="F12" s="49">
        <f>(B12*F5+C12*F6)*0.1*129/365</f>
        <v>266784.14104175341</v>
      </c>
      <c r="G12" s="54">
        <f t="shared" si="0"/>
        <v>1660597.3140309863</v>
      </c>
      <c r="H12" s="10">
        <f t="shared" si="3"/>
        <v>415149.32850774657</v>
      </c>
      <c r="I12" s="14">
        <f t="shared" si="1"/>
        <v>415149.32850774657</v>
      </c>
      <c r="J12" s="11">
        <f t="shared" si="2"/>
        <v>830298.65701549314</v>
      </c>
    </row>
    <row r="13" spans="1:10" ht="16.8" thickBot="1">
      <c r="A13" s="39" t="s">
        <v>18</v>
      </c>
      <c r="B13" s="40"/>
      <c r="C13" s="1"/>
      <c r="D13" s="41">
        <f>SUM(D7:D12)</f>
        <v>12254707.31206093</v>
      </c>
      <c r="E13" s="44">
        <f>SUM(E7:E12)</f>
        <v>7657226.2894583028</v>
      </c>
      <c r="F13" s="44">
        <f>SUM(F7:F12)</f>
        <v>3811152.785201753</v>
      </c>
      <c r="G13" s="45">
        <f>SUM(D13:F13)</f>
        <v>23723086.386720989</v>
      </c>
      <c r="H13" s="41">
        <f>SUM(H7:H12)</f>
        <v>5930771.5966802463</v>
      </c>
      <c r="I13" s="42">
        <f t="shared" si="1"/>
        <v>5930771.5966802463</v>
      </c>
      <c r="J13" s="43">
        <f>SUM(J7:J12)</f>
        <v>11861543.193360493</v>
      </c>
    </row>
    <row r="14" spans="1:10">
      <c r="J14" s="34"/>
    </row>
    <row r="15" spans="1:10">
      <c r="A15" s="19"/>
    </row>
    <row r="16" spans="1:10">
      <c r="A16" s="19"/>
    </row>
  </sheetData>
  <mergeCells count="2">
    <mergeCell ref="H2:J2"/>
    <mergeCell ref="D2:F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2016-08-28T06:14:49Z</dcterms:modified>
</cp:coreProperties>
</file>