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48" windowWidth="8484" windowHeight="6696" activeTab="1"/>
  </bookViews>
  <sheets>
    <sheet name="附表1" sheetId="4" r:id="rId1"/>
    <sheet name="附表2" sheetId="3" r:id="rId2"/>
    <sheet name="Sheet1" sheetId="5" r:id="rId3"/>
  </sheets>
  <definedNames>
    <definedName name="_xlnm.Print_Titles" localSheetId="0">附表1!$2:$2</definedName>
    <definedName name="_xlnm.Print_Titles" localSheetId="1">附表2!$2:$2</definedName>
  </definedNames>
  <calcPr calcId="125725"/>
</workbook>
</file>

<file path=xl/calcChain.xml><?xml version="1.0" encoding="utf-8"?>
<calcChain xmlns="http://schemas.openxmlformats.org/spreadsheetml/2006/main">
  <c r="D40" i="3"/>
  <c r="D58" l="1"/>
  <c r="E18" i="4"/>
  <c r="E17"/>
  <c r="E16"/>
  <c r="E15"/>
  <c r="E13"/>
  <c r="C18"/>
  <c r="E12"/>
  <c r="E6"/>
  <c r="D35" i="3" l="1"/>
  <c r="D34"/>
  <c r="D28"/>
  <c r="D26"/>
  <c r="D16"/>
  <c r="D14"/>
  <c r="D13"/>
  <c r="D8"/>
  <c r="E5" i="4"/>
  <c r="E7" s="1"/>
  <c r="E8" s="1"/>
  <c r="E9" s="1"/>
  <c r="E11" s="1"/>
  <c r="E10"/>
  <c r="C7"/>
  <c r="C8" s="1"/>
  <c r="C9" s="1"/>
  <c r="C11" s="1"/>
  <c r="C8" i="3"/>
  <c r="C18"/>
  <c r="C36"/>
  <c r="C40" s="1"/>
  <c r="C58"/>
  <c r="C17"/>
  <c r="D36" l="1"/>
  <c r="C59"/>
  <c r="D17"/>
  <c r="D18"/>
  <c r="D59" s="1"/>
</calcChain>
</file>

<file path=xl/sharedStrings.xml><?xml version="1.0" encoding="utf-8"?>
<sst xmlns="http://schemas.openxmlformats.org/spreadsheetml/2006/main" count="107" uniqueCount="95">
  <si>
    <t>項次</t>
    <phoneticPr fontId="1" type="noConversion"/>
  </si>
  <si>
    <t>二</t>
    <phoneticPr fontId="1" type="noConversion"/>
  </si>
  <si>
    <t>內容</t>
    <phoneticPr fontId="1" type="noConversion"/>
  </si>
  <si>
    <t>被告抗辯</t>
    <phoneticPr fontId="1" type="noConversion"/>
  </si>
  <si>
    <t>三</t>
    <phoneticPr fontId="1" type="noConversion"/>
  </si>
  <si>
    <t>一</t>
    <phoneticPr fontId="1" type="noConversion"/>
  </si>
  <si>
    <t>代叫安衛器材</t>
    <phoneticPr fontId="1" type="noConversion"/>
  </si>
  <si>
    <t>代叫零星五金</t>
  </si>
  <si>
    <t>借款扣回</t>
  </si>
  <si>
    <t>代叫零星五金</t>
    <phoneticPr fontId="1" type="noConversion"/>
  </si>
  <si>
    <t>代叫吊卡</t>
  </si>
  <si>
    <t>安衛扣款</t>
  </si>
  <si>
    <t>附件6第1頁</t>
  </si>
  <si>
    <t>附件6第9頁</t>
  </si>
  <si>
    <t>代叫點工</t>
  </si>
  <si>
    <t>代叫粗工</t>
  </si>
  <si>
    <t>鏟裝機維修</t>
  </si>
  <si>
    <t>機械租金</t>
  </si>
  <si>
    <t>租用機具維修</t>
  </si>
  <si>
    <t>附件14第1筆</t>
  </si>
  <si>
    <t>附件14第2筆</t>
  </si>
  <si>
    <t>附件14第3筆</t>
  </si>
  <si>
    <t>附件14第4筆</t>
  </si>
  <si>
    <t>附件14第5筆</t>
  </si>
  <si>
    <t>附件14第6筆</t>
  </si>
  <si>
    <t>排樁混凝土超用</t>
    <phoneticPr fontId="1" type="noConversion"/>
  </si>
  <si>
    <t>PVC管及管帽超用</t>
  </si>
  <si>
    <t>四</t>
    <phoneticPr fontId="1" type="noConversion"/>
  </si>
  <si>
    <t>代租挖土機</t>
  </si>
  <si>
    <t>代租掃路機</t>
  </si>
  <si>
    <t>互助代辦</t>
  </si>
  <si>
    <t>逾期罰款</t>
  </si>
  <si>
    <t>租用機具維修退回300,000</t>
  </si>
  <si>
    <t>預扣套管切除</t>
  </si>
  <si>
    <t>預扣水平支撐加強</t>
  </si>
  <si>
    <t>預扣C1區測管沖洗丈量</t>
  </si>
  <si>
    <t>109.13立方泥漿</t>
  </si>
  <si>
    <t>第一期估驗扣款</t>
    <phoneticPr fontId="1" type="noConversion"/>
  </si>
  <si>
    <t>第二期估驗扣款</t>
    <phoneticPr fontId="1" type="noConversion"/>
  </si>
  <si>
    <t>第三期估驗扣款</t>
    <phoneticPr fontId="1" type="noConversion"/>
  </si>
  <si>
    <t>第四期估驗扣款</t>
    <phoneticPr fontId="1" type="noConversion"/>
  </si>
  <si>
    <t>附件6第15頁</t>
    <phoneticPr fontId="1" type="noConversion"/>
  </si>
  <si>
    <t>項次四小計</t>
    <phoneticPr fontId="1" type="noConversion"/>
  </si>
  <si>
    <t>項目</t>
    <phoneticPr fontId="1" type="noConversion"/>
  </si>
  <si>
    <t>全夆借款利息</t>
    <phoneticPr fontId="1" type="noConversion"/>
  </si>
  <si>
    <t>項次3小計</t>
    <phoneticPr fontId="1" type="noConversion"/>
  </si>
  <si>
    <t>項次二小計</t>
    <phoneticPr fontId="1" type="noConversion"/>
  </si>
  <si>
    <t>項次10小計</t>
    <phoneticPr fontId="1" type="noConversion"/>
  </si>
  <si>
    <t>項次三小計</t>
    <phoneticPr fontId="1" type="noConversion"/>
  </si>
  <si>
    <t>附表1「原告請求金額計算表」</t>
    <phoneticPr fontId="1" type="noConversion"/>
  </si>
  <si>
    <t>短計完整性檢測費用（6處）</t>
    <phoneticPr fontId="1" type="noConversion"/>
  </si>
  <si>
    <t>原告主張（見卷一第185頁）</t>
    <phoneticPr fontId="1" type="noConversion"/>
  </si>
  <si>
    <t>四</t>
    <phoneticPr fontId="1" type="noConversion"/>
  </si>
  <si>
    <t>五</t>
    <phoneticPr fontId="1" type="noConversion"/>
  </si>
  <si>
    <t>a</t>
    <phoneticPr fontId="1" type="noConversion"/>
  </si>
  <si>
    <t>b</t>
    <phoneticPr fontId="1" type="noConversion"/>
  </si>
  <si>
    <t>二</t>
    <phoneticPr fontId="1" type="noConversion"/>
  </si>
  <si>
    <t>三</t>
    <phoneticPr fontId="1" type="noConversion"/>
  </si>
  <si>
    <t>估驗計價款</t>
    <phoneticPr fontId="1" type="noConversion"/>
  </si>
  <si>
    <t>a</t>
    <phoneticPr fontId="1" type="noConversion"/>
  </si>
  <si>
    <t>累計估驗金額</t>
    <phoneticPr fontId="1" type="noConversion"/>
  </si>
  <si>
    <t>b</t>
    <phoneticPr fontId="1" type="noConversion"/>
  </si>
  <si>
    <t>已付工程款</t>
    <phoneticPr fontId="1" type="noConversion"/>
  </si>
  <si>
    <t>基樁敲除費</t>
    <phoneticPr fontId="1" type="noConversion"/>
  </si>
  <si>
    <t>五</t>
    <phoneticPr fontId="1" type="noConversion"/>
  </si>
  <si>
    <t>六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</si>
  <si>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</si>
  <si>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</si>
  <si>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</si>
  <si>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</si>
  <si>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項次五小計</t>
    <phoneticPr fontId="1" type="noConversion"/>
  </si>
  <si>
    <t>P3-8基樁補樁費</t>
    <phoneticPr fontId="1" type="noConversion"/>
  </si>
  <si>
    <t>補強鈑焊接費</t>
    <phoneticPr fontId="1" type="noConversion"/>
  </si>
  <si>
    <t>H型鋼點工費</t>
    <phoneticPr fontId="1" type="noConversion"/>
  </si>
  <si>
    <t>扣除租金</t>
    <phoneticPr fontId="1" type="noConversion"/>
  </si>
  <si>
    <t>附件6第6頁</t>
    <phoneticPr fontId="1" type="noConversion"/>
  </si>
  <si>
    <t>代叫挖土機</t>
    <phoneticPr fontId="1" type="noConversion"/>
  </si>
  <si>
    <t>代叫鏟裝機</t>
    <phoneticPr fontId="1" type="noConversion"/>
  </si>
  <si>
    <t>代叫吊卡</t>
    <phoneticPr fontId="1" type="noConversion"/>
  </si>
  <si>
    <t>下水道清理</t>
    <phoneticPr fontId="1" type="noConversion"/>
  </si>
  <si>
    <t>項次</t>
    <phoneticPr fontId="1" type="noConversion"/>
  </si>
  <si>
    <t>小計A（項次a+項次b）（未稅）</t>
    <phoneticPr fontId="1" type="noConversion"/>
  </si>
  <si>
    <t>小計B＝Ax1.05（含稅）</t>
    <phoneticPr fontId="1" type="noConversion"/>
  </si>
  <si>
    <t>小計（項次1）原告請求上列金額之90％（即扣除保留款）C=Bx90%</t>
    <phoneticPr fontId="1" type="noConversion"/>
  </si>
  <si>
    <t>合計（項次一至五）</t>
    <phoneticPr fontId="1" type="noConversion"/>
  </si>
  <si>
    <t>未付估驗計價款</t>
    <phoneticPr fontId="1" type="noConversion"/>
  </si>
  <si>
    <t>小計（項次1-項次2）</t>
    <phoneticPr fontId="1" type="noConversion"/>
  </si>
  <si>
    <t>小計（項次一）（原告請求項次一金額）</t>
    <phoneticPr fontId="1" type="noConversion"/>
  </si>
  <si>
    <t>合計（項次一至六）</t>
    <phoneticPr fontId="1" type="noConversion"/>
  </si>
  <si>
    <t>基樁混凝土超用</t>
    <phoneticPr fontId="1" type="noConversion"/>
  </si>
  <si>
    <t>本院判斷</t>
    <phoneticPr fontId="1" type="noConversion"/>
  </si>
  <si>
    <t>附表2「被告抗辯應扣款項金額計算表」</t>
    <phoneticPr fontId="1" type="noConversion"/>
  </si>
  <si>
    <t>被告抗辯</t>
    <phoneticPr fontId="1" type="noConversion"/>
  </si>
  <si>
    <t>預扣完整性檢測不良，補高壓噴射樁</t>
    <phoneticPr fontId="1" type="noConversion"/>
  </si>
  <si>
    <t>預扣C1區重補完整性試驗6支樁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</si>
</sst>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4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7" fontId="2" fillId="0" borderId="5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vertical="center" wrapText="1"/>
    </xf>
    <xf numFmtId="176" fontId="3" fillId="0" borderId="1" xfId="0" applyNumberFormat="1" applyFont="1" applyFill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3" fillId="0" borderId="3" xfId="0" applyNumberFormat="1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177" fontId="2" fillId="0" borderId="2" xfId="0" applyNumberFormat="1" applyFont="1" applyBorder="1" applyAlignment="1">
      <alignment vertical="center" wrapText="1"/>
    </xf>
    <xf numFmtId="177" fontId="3" fillId="0" borderId="2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3" fillId="0" borderId="2" xfId="0" applyNumberFormat="1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6" fontId="3" fillId="0" borderId="6" xfId="0" applyNumberFormat="1" applyFont="1" applyBorder="1" applyAlignment="1">
      <alignment vertical="center" wrapText="1"/>
    </xf>
    <xf numFmtId="176" fontId="3" fillId="0" borderId="2" xfId="0" applyNumberFormat="1" applyFont="1" applyFill="1" applyBorder="1" applyAlignment="1">
      <alignment vertical="center" wrapText="1"/>
    </xf>
    <xf numFmtId="177" fontId="2" fillId="0" borderId="2" xfId="0" applyNumberFormat="1" applyFont="1" applyFill="1" applyBorder="1" applyAlignment="1">
      <alignment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77" fontId="2" fillId="0" borderId="2" xfId="0" applyNumberFormat="1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opLeftCell="D1" zoomScaleNormal="100" workbookViewId="0">
      <selection activeCell="E3" sqref="E3"/>
    </sheetView>
  </sheetViews>
  <sheetFormatPr defaultRowHeight="16.2"/>
  <cols>
    <col min="1" max="1" width="6" style="1" bestFit="1" customWidth="1"/>
    <col min="2" max="2" width="32.44140625" style="1" customWidth="1"/>
    <col min="3" max="3" width="15.21875" style="1" bestFit="1" customWidth="1"/>
    <col min="4" max="4" width="15.109375" style="15" bestFit="1" customWidth="1"/>
    <col min="5" max="5" width="15.109375" style="1" bestFit="1" customWidth="1"/>
    <col min="6" max="16384" width="8.88671875" style="1"/>
  </cols>
  <sheetData>
    <row r="1" spans="1:5">
      <c r="A1" s="38" t="s">
        <v>49</v>
      </c>
      <c r="B1" s="38"/>
      <c r="C1" s="38"/>
      <c r="D1" s="38"/>
      <c r="E1" s="38"/>
    </row>
    <row r="2" spans="1:5" s="2" customFormat="1" ht="32.4">
      <c r="A2" s="29" t="s">
        <v>80</v>
      </c>
      <c r="B2" s="30" t="s">
        <v>43</v>
      </c>
      <c r="C2" s="22" t="s">
        <v>51</v>
      </c>
      <c r="D2" s="22" t="s">
        <v>3</v>
      </c>
      <c r="E2" s="23" t="s">
        <v>90</v>
      </c>
    </row>
    <row r="3" spans="1:5">
      <c r="A3" s="3" t="s">
        <v>5</v>
      </c>
      <c r="B3" s="4" t="s">
        <v>85</v>
      </c>
      <c r="C3" s="4"/>
      <c r="D3" s="13"/>
      <c r="E3" s="31"/>
    </row>
    <row r="4" spans="1:5">
      <c r="A4" s="21">
        <v>1</v>
      </c>
      <c r="B4" s="4" t="s">
        <v>58</v>
      </c>
      <c r="C4" s="4"/>
      <c r="D4" s="13"/>
      <c r="E4" s="31"/>
    </row>
    <row r="5" spans="1:5">
      <c r="A5" s="10" t="s">
        <v>59</v>
      </c>
      <c r="B5" s="4" t="s">
        <v>60</v>
      </c>
      <c r="C5" s="5">
        <v>26103690</v>
      </c>
      <c r="D5" s="13">
        <v>26103690</v>
      </c>
      <c r="E5" s="27">
        <f>C5</f>
        <v>26103690</v>
      </c>
    </row>
    <row r="6" spans="1:5">
      <c r="A6" s="10" t="s">
        <v>61</v>
      </c>
      <c r="B6" s="4" t="s">
        <v>50</v>
      </c>
      <c r="C6" s="5">
        <v>30000</v>
      </c>
      <c r="D6" s="13">
        <v>0</v>
      </c>
      <c r="E6" s="32">
        <f>C6</f>
        <v>30000</v>
      </c>
    </row>
    <row r="7" spans="1:5">
      <c r="A7" s="3"/>
      <c r="B7" s="4" t="s">
        <v>81</v>
      </c>
      <c r="C7" s="8">
        <f>SUM(C5:C6)</f>
        <v>26133690</v>
      </c>
      <c r="D7" s="13"/>
      <c r="E7" s="28">
        <f>SUM(E5:E6)</f>
        <v>26133690</v>
      </c>
    </row>
    <row r="8" spans="1:5">
      <c r="A8" s="3"/>
      <c r="B8" s="4" t="s">
        <v>82</v>
      </c>
      <c r="C8" s="8">
        <f>ROUND(C7*1.05,)</f>
        <v>27440375</v>
      </c>
      <c r="D8" s="13"/>
      <c r="E8" s="28">
        <f>ROUND(E7*1.05,)</f>
        <v>27440375</v>
      </c>
    </row>
    <row r="9" spans="1:5" ht="48.6">
      <c r="A9" s="3"/>
      <c r="B9" s="4" t="s">
        <v>83</v>
      </c>
      <c r="C9" s="8">
        <f>ROUND(C8*0.9,)</f>
        <v>24696338</v>
      </c>
      <c r="D9" s="13"/>
      <c r="E9" s="28">
        <f>ROUND(E8*0.9,)</f>
        <v>24696338</v>
      </c>
    </row>
    <row r="10" spans="1:5">
      <c r="A10" s="21">
        <v>2</v>
      </c>
      <c r="B10" s="4" t="s">
        <v>62</v>
      </c>
      <c r="C10" s="5">
        <v>19974642</v>
      </c>
      <c r="D10" s="13">
        <v>19974642</v>
      </c>
      <c r="E10" s="25">
        <f>D10</f>
        <v>19974642</v>
      </c>
    </row>
    <row r="11" spans="1:5">
      <c r="A11" s="3"/>
      <c r="B11" s="4" t="s">
        <v>86</v>
      </c>
      <c r="C11" s="8">
        <f>C9-C10</f>
        <v>4721696</v>
      </c>
      <c r="D11" s="13"/>
      <c r="E11" s="28">
        <f>E9-E10</f>
        <v>4721696</v>
      </c>
    </row>
    <row r="12" spans="1:5" ht="32.4">
      <c r="A12" s="3"/>
      <c r="B12" s="11" t="s">
        <v>87</v>
      </c>
      <c r="C12" s="9">
        <v>4721695</v>
      </c>
      <c r="D12" s="13"/>
      <c r="E12" s="27">
        <f>C12</f>
        <v>4721695</v>
      </c>
    </row>
    <row r="13" spans="1:5">
      <c r="A13" s="3" t="s">
        <v>1</v>
      </c>
      <c r="B13" s="4" t="s">
        <v>71</v>
      </c>
      <c r="C13" s="5">
        <v>278623</v>
      </c>
      <c r="D13" s="13"/>
      <c r="E13" s="32">
        <f>C13</f>
        <v>278623</v>
      </c>
    </row>
    <row r="14" spans="1:5">
      <c r="A14" s="3" t="s">
        <v>4</v>
      </c>
      <c r="B14" s="4" t="s">
        <v>63</v>
      </c>
      <c r="C14" s="5">
        <v>814569</v>
      </c>
      <c r="D14" s="13"/>
      <c r="E14" s="31">
        <v>0</v>
      </c>
    </row>
    <row r="15" spans="1:5">
      <c r="A15" s="3" t="s">
        <v>27</v>
      </c>
      <c r="B15" s="4" t="s">
        <v>72</v>
      </c>
      <c r="C15" s="5">
        <v>600264</v>
      </c>
      <c r="D15" s="13"/>
      <c r="E15" s="32">
        <f>C15</f>
        <v>600264</v>
      </c>
    </row>
    <row r="16" spans="1:5">
      <c r="A16" s="3" t="s">
        <v>64</v>
      </c>
      <c r="B16" s="4" t="s">
        <v>73</v>
      </c>
      <c r="C16" s="5">
        <v>17199</v>
      </c>
      <c r="D16" s="13"/>
      <c r="E16" s="32">
        <f>C16</f>
        <v>17199</v>
      </c>
    </row>
    <row r="17" spans="1:5">
      <c r="A17" s="3" t="s">
        <v>65</v>
      </c>
      <c r="B17" s="4" t="s">
        <v>74</v>
      </c>
      <c r="C17" s="9">
        <v>-322245</v>
      </c>
      <c r="D17" s="13"/>
      <c r="E17" s="27">
        <f>C17</f>
        <v>-322245</v>
      </c>
    </row>
    <row r="18" spans="1:5">
      <c r="A18" s="6"/>
      <c r="B18" s="12" t="s">
        <v>88</v>
      </c>
      <c r="C18" s="19">
        <f>SUM(C12,C13:C17)</f>
        <v>6110105</v>
      </c>
      <c r="D18" s="14"/>
      <c r="E18" s="33">
        <f>SUM(E12,E13:E17)</f>
        <v>5295536</v>
      </c>
    </row>
  </sheetData>
  <mergeCells count="1">
    <mergeCell ref="A1:E1"/>
  </mergeCells>
  <phoneticPr fontId="1" type="noConversion"/>
  <printOptions horizontalCentered="1" gridLines="1"/>
  <pageMargins left="0.55118110236220474" right="0.55118110236220474" top="0.78740157480314965" bottom="0.78740157480314965" header="0.51181102362204722" footer="0.39370078740157483"/>
  <pageSetup paperSize="9" orientation="portrait" r:id="rId1"/>
  <headerFooter alignWithMargins="0">
    <oddFooter>&amp;C&amp;"標楷體,標準"第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59"/>
  <sheetViews>
    <sheetView tabSelected="1" topLeftCell="A43" workbookViewId="0">
      <selection activeCell="F50" sqref="F50"/>
    </sheetView>
  </sheetViews>
  <sheetFormatPr defaultRowHeight="16.2"/>
  <cols>
    <col min="1" max="1" width="6" style="1" bestFit="1" customWidth="1"/>
    <col min="2" max="2" width="34.44140625" style="1" customWidth="1"/>
    <col min="3" max="3" width="16.44140625" style="1" customWidth="1"/>
    <col min="4" max="4" width="16.44140625" style="15" customWidth="1"/>
    <col min="5" max="16384" width="8.88671875" style="1"/>
  </cols>
  <sheetData>
    <row r="1" spans="1:4">
      <c r="A1" s="39" t="s">
        <v>91</v>
      </c>
      <c r="B1" s="39"/>
      <c r="C1" s="39"/>
      <c r="D1" s="39"/>
    </row>
    <row r="2" spans="1:4" s="2" customFormat="1">
      <c r="A2" s="20" t="s">
        <v>0</v>
      </c>
      <c r="B2" s="22" t="s">
        <v>2</v>
      </c>
      <c r="C2" s="22" t="s">
        <v>92</v>
      </c>
      <c r="D2" s="23" t="s">
        <v>90</v>
      </c>
    </row>
    <row r="3" spans="1:4">
      <c r="A3" s="3" t="s">
        <v>5</v>
      </c>
      <c r="B3" s="11" t="s">
        <v>44</v>
      </c>
      <c r="C3" s="8">
        <v>37237</v>
      </c>
      <c r="D3" s="25">
        <v>0</v>
      </c>
    </row>
    <row r="4" spans="1:4">
      <c r="A4" s="17" t="s">
        <v>56</v>
      </c>
      <c r="B4" s="4" t="s">
        <v>37</v>
      </c>
      <c r="C4" s="5"/>
      <c r="D4" s="25"/>
    </row>
    <row r="5" spans="1:4">
      <c r="A5" s="3">
        <v>1</v>
      </c>
      <c r="B5" s="4" t="s">
        <v>6</v>
      </c>
      <c r="C5" s="5">
        <v>27733</v>
      </c>
      <c r="D5" s="25">
        <v>27733</v>
      </c>
    </row>
    <row r="6" spans="1:4">
      <c r="A6" s="3">
        <v>2</v>
      </c>
      <c r="B6" s="4" t="s">
        <v>9</v>
      </c>
      <c r="C6" s="5">
        <v>23048</v>
      </c>
      <c r="D6" s="25">
        <v>0</v>
      </c>
    </row>
    <row r="7" spans="1:4">
      <c r="A7" s="3">
        <v>3</v>
      </c>
      <c r="B7" s="4" t="s">
        <v>8</v>
      </c>
      <c r="C7" s="5">
        <v>885885</v>
      </c>
      <c r="D7" s="25">
        <v>0</v>
      </c>
    </row>
    <row r="8" spans="1:4">
      <c r="A8" s="18"/>
      <c r="B8" s="7" t="s">
        <v>46</v>
      </c>
      <c r="C8" s="8">
        <f>SUM(C5:C7)</f>
        <v>936666</v>
      </c>
      <c r="D8" s="26">
        <f>SUM(D5:D7)</f>
        <v>27733</v>
      </c>
    </row>
    <row r="9" spans="1:4">
      <c r="A9" s="17" t="s">
        <v>57</v>
      </c>
      <c r="B9" s="4" t="s">
        <v>38</v>
      </c>
      <c r="C9" s="5"/>
      <c r="D9" s="25"/>
    </row>
    <row r="10" spans="1:4">
      <c r="A10" s="3">
        <v>1</v>
      </c>
      <c r="B10" s="4" t="s">
        <v>9</v>
      </c>
      <c r="C10" s="5">
        <v>25262</v>
      </c>
      <c r="D10" s="25">
        <v>0</v>
      </c>
    </row>
    <row r="11" spans="1:4">
      <c r="A11" s="3">
        <v>2</v>
      </c>
      <c r="B11" s="4" t="s">
        <v>10</v>
      </c>
      <c r="C11" s="5">
        <v>7000</v>
      </c>
      <c r="D11" s="25">
        <v>0</v>
      </c>
    </row>
    <row r="12" spans="1:4">
      <c r="A12" s="3">
        <v>3</v>
      </c>
      <c r="B12" s="4" t="s">
        <v>11</v>
      </c>
      <c r="C12" s="5"/>
      <c r="D12" s="25"/>
    </row>
    <row r="13" spans="1:4">
      <c r="A13" s="10" t="s">
        <v>54</v>
      </c>
      <c r="B13" s="4" t="s">
        <v>12</v>
      </c>
      <c r="C13" s="5">
        <v>20000</v>
      </c>
      <c r="D13" s="25">
        <f>C13</f>
        <v>20000</v>
      </c>
    </row>
    <row r="14" spans="1:4">
      <c r="A14" s="10" t="s">
        <v>55</v>
      </c>
      <c r="B14" s="4" t="s">
        <v>75</v>
      </c>
      <c r="C14" s="5">
        <v>5000</v>
      </c>
      <c r="D14" s="25">
        <f>C14</f>
        <v>5000</v>
      </c>
    </row>
    <row r="15" spans="1:4">
      <c r="A15" s="10" t="s">
        <v>66</v>
      </c>
      <c r="B15" s="4" t="s">
        <v>13</v>
      </c>
      <c r="C15" s="5">
        <v>23719</v>
      </c>
      <c r="D15" s="35">
        <v>11860</v>
      </c>
    </row>
    <row r="16" spans="1:4">
      <c r="A16" s="10" t="s">
        <v>67</v>
      </c>
      <c r="B16" s="4" t="s">
        <v>41</v>
      </c>
      <c r="C16" s="5">
        <v>23875</v>
      </c>
      <c r="D16" s="25">
        <f>C16</f>
        <v>23875</v>
      </c>
    </row>
    <row r="17" spans="1:4">
      <c r="A17" s="3"/>
      <c r="B17" s="4" t="s">
        <v>45</v>
      </c>
      <c r="C17" s="5">
        <f>SUM(C13:C16)</f>
        <v>72594</v>
      </c>
      <c r="D17" s="27">
        <f>SUM(D13:D16)</f>
        <v>60735</v>
      </c>
    </row>
    <row r="18" spans="1:4">
      <c r="A18" s="18"/>
      <c r="B18" s="7" t="s">
        <v>48</v>
      </c>
      <c r="C18" s="8">
        <f>SUM(C10:C16)</f>
        <v>104856</v>
      </c>
      <c r="D18" s="28">
        <f>SUM(D10:D16)</f>
        <v>60735</v>
      </c>
    </row>
    <row r="19" spans="1:4">
      <c r="A19" s="17" t="s">
        <v>52</v>
      </c>
      <c r="B19" s="4" t="s">
        <v>39</v>
      </c>
      <c r="C19" s="5"/>
      <c r="D19" s="25"/>
    </row>
    <row r="20" spans="1:4">
      <c r="A20" s="3">
        <v>1</v>
      </c>
      <c r="B20" s="4" t="s">
        <v>14</v>
      </c>
      <c r="C20" s="5">
        <v>71250</v>
      </c>
      <c r="D20" s="35">
        <v>25500</v>
      </c>
    </row>
    <row r="21" spans="1:4">
      <c r="A21" s="3">
        <v>2</v>
      </c>
      <c r="B21" s="4" t="s">
        <v>15</v>
      </c>
      <c r="C21" s="5">
        <v>73592</v>
      </c>
      <c r="D21" s="35">
        <v>29066</v>
      </c>
    </row>
    <row r="22" spans="1:4">
      <c r="A22" s="3">
        <v>3</v>
      </c>
      <c r="B22" s="4" t="s">
        <v>7</v>
      </c>
      <c r="C22" s="5">
        <v>22819</v>
      </c>
      <c r="D22" s="35">
        <v>10248</v>
      </c>
    </row>
    <row r="23" spans="1:4">
      <c r="A23" s="3">
        <v>4</v>
      </c>
      <c r="B23" s="4" t="s">
        <v>76</v>
      </c>
      <c r="C23" s="5">
        <v>161875</v>
      </c>
      <c r="D23" s="35">
        <v>0</v>
      </c>
    </row>
    <row r="24" spans="1:4">
      <c r="A24" s="3">
        <v>5</v>
      </c>
      <c r="B24" s="4" t="s">
        <v>77</v>
      </c>
      <c r="C24" s="5">
        <v>50000</v>
      </c>
      <c r="D24" s="35">
        <v>25000</v>
      </c>
    </row>
    <row r="25" spans="1:4">
      <c r="A25" s="3">
        <v>6</v>
      </c>
      <c r="B25" s="4" t="s">
        <v>16</v>
      </c>
      <c r="C25" s="5">
        <v>29660</v>
      </c>
      <c r="D25" s="35">
        <v>14830</v>
      </c>
    </row>
    <row r="26" spans="1:4">
      <c r="A26" s="3">
        <v>7</v>
      </c>
      <c r="B26" s="4" t="s">
        <v>78</v>
      </c>
      <c r="C26" s="5">
        <v>6000</v>
      </c>
      <c r="D26" s="25">
        <f>C26</f>
        <v>6000</v>
      </c>
    </row>
    <row r="27" spans="1:4">
      <c r="A27" s="3">
        <v>8</v>
      </c>
      <c r="B27" s="4" t="s">
        <v>17</v>
      </c>
      <c r="C27" s="5">
        <v>472500</v>
      </c>
      <c r="D27" s="35">
        <v>0</v>
      </c>
    </row>
    <row r="28" spans="1:4">
      <c r="A28" s="3">
        <v>9</v>
      </c>
      <c r="B28" s="4" t="s">
        <v>18</v>
      </c>
      <c r="C28" s="5">
        <v>300000</v>
      </c>
      <c r="D28" s="35">
        <f>C28</f>
        <v>300000</v>
      </c>
    </row>
    <row r="29" spans="1:4">
      <c r="A29" s="3">
        <v>10</v>
      </c>
      <c r="B29" s="4" t="s">
        <v>11</v>
      </c>
      <c r="C29" s="5"/>
      <c r="D29" s="25"/>
    </row>
    <row r="30" spans="1:4">
      <c r="A30" s="10" t="s">
        <v>54</v>
      </c>
      <c r="B30" s="4" t="s">
        <v>19</v>
      </c>
      <c r="C30" s="5">
        <v>25550</v>
      </c>
      <c r="D30" s="25">
        <v>23050</v>
      </c>
    </row>
    <row r="31" spans="1:4">
      <c r="A31" s="10" t="s">
        <v>55</v>
      </c>
      <c r="B31" s="4" t="s">
        <v>20</v>
      </c>
      <c r="C31" s="5">
        <v>12500</v>
      </c>
      <c r="D31" s="25">
        <v>6250</v>
      </c>
    </row>
    <row r="32" spans="1:4">
      <c r="A32" s="10" t="s">
        <v>66</v>
      </c>
      <c r="B32" s="4" t="s">
        <v>21</v>
      </c>
      <c r="C32" s="5">
        <v>44316</v>
      </c>
      <c r="D32" s="25">
        <v>22158</v>
      </c>
    </row>
    <row r="33" spans="1:4">
      <c r="A33" s="10" t="s">
        <v>67</v>
      </c>
      <c r="B33" s="4" t="s">
        <v>22</v>
      </c>
      <c r="C33" s="5">
        <v>26188</v>
      </c>
      <c r="D33" s="25">
        <v>22594</v>
      </c>
    </row>
    <row r="34" spans="1:4">
      <c r="A34" s="10" t="s">
        <v>68</v>
      </c>
      <c r="B34" s="4" t="s">
        <v>23</v>
      </c>
      <c r="C34" s="5">
        <v>35400</v>
      </c>
      <c r="D34" s="25">
        <f t="shared" ref="D34:D35" si="0">C34</f>
        <v>35400</v>
      </c>
    </row>
    <row r="35" spans="1:4">
      <c r="A35" s="10" t="s">
        <v>69</v>
      </c>
      <c r="B35" s="4" t="s">
        <v>24</v>
      </c>
      <c r="C35" s="5">
        <v>21000</v>
      </c>
      <c r="D35" s="25">
        <f t="shared" si="0"/>
        <v>21000</v>
      </c>
    </row>
    <row r="36" spans="1:4">
      <c r="A36" s="3"/>
      <c r="B36" s="4" t="s">
        <v>47</v>
      </c>
      <c r="C36" s="8">
        <f>SUM(C30:C35)</f>
        <v>164954</v>
      </c>
      <c r="D36" s="28">
        <f>SUM(D30:D35)</f>
        <v>130452</v>
      </c>
    </row>
    <row r="37" spans="1:4">
      <c r="A37" s="3">
        <v>11</v>
      </c>
      <c r="B37" s="4" t="s">
        <v>25</v>
      </c>
      <c r="C37" s="5">
        <v>107336</v>
      </c>
      <c r="D37" s="25">
        <v>107336</v>
      </c>
    </row>
    <row r="38" spans="1:4">
      <c r="A38" s="3">
        <v>12</v>
      </c>
      <c r="B38" s="4" t="s">
        <v>89</v>
      </c>
      <c r="C38" s="5">
        <v>1045373</v>
      </c>
      <c r="D38" s="25">
        <v>464620</v>
      </c>
    </row>
    <row r="39" spans="1:4">
      <c r="A39" s="3">
        <v>13</v>
      </c>
      <c r="B39" s="4" t="s">
        <v>26</v>
      </c>
      <c r="C39" s="5">
        <v>55606</v>
      </c>
      <c r="D39" s="25">
        <v>0</v>
      </c>
    </row>
    <row r="40" spans="1:4">
      <c r="A40" s="17"/>
      <c r="B40" s="7" t="s">
        <v>42</v>
      </c>
      <c r="C40" s="8">
        <f>SUM(C20:C28,C36:C39)</f>
        <v>2560965</v>
      </c>
      <c r="D40" s="28">
        <f>SUM(D20:D28,D36:D39)</f>
        <v>1113052</v>
      </c>
    </row>
    <row r="41" spans="1:4">
      <c r="A41" s="17" t="s">
        <v>53</v>
      </c>
      <c r="B41" s="4" t="s">
        <v>40</v>
      </c>
      <c r="C41" s="5"/>
      <c r="D41" s="25"/>
    </row>
    <row r="42" spans="1:4">
      <c r="A42" s="3">
        <v>1</v>
      </c>
      <c r="B42" s="4" t="s">
        <v>14</v>
      </c>
      <c r="C42" s="5">
        <v>19500</v>
      </c>
      <c r="D42" s="25">
        <v>0</v>
      </c>
    </row>
    <row r="43" spans="1:4">
      <c r="A43" s="3">
        <v>2</v>
      </c>
      <c r="B43" s="4" t="s">
        <v>15</v>
      </c>
      <c r="C43" s="5">
        <v>16000</v>
      </c>
      <c r="D43" s="25">
        <v>0</v>
      </c>
    </row>
    <row r="44" spans="1:4">
      <c r="A44" s="3">
        <v>3</v>
      </c>
      <c r="B44" s="4" t="s">
        <v>28</v>
      </c>
      <c r="C44" s="5">
        <v>156125</v>
      </c>
      <c r="D44" s="25">
        <v>0</v>
      </c>
    </row>
    <row r="45" spans="1:4">
      <c r="A45" s="3">
        <v>4</v>
      </c>
      <c r="B45" s="4" t="s">
        <v>29</v>
      </c>
      <c r="C45" s="5">
        <v>43000</v>
      </c>
      <c r="D45" s="25">
        <v>0</v>
      </c>
    </row>
    <row r="46" spans="1:4">
      <c r="A46" s="3">
        <v>5</v>
      </c>
      <c r="B46" s="4" t="s">
        <v>29</v>
      </c>
      <c r="C46" s="5">
        <v>49860</v>
      </c>
      <c r="D46" s="25">
        <v>0</v>
      </c>
    </row>
    <row r="47" spans="1:4">
      <c r="A47" s="3">
        <v>6</v>
      </c>
      <c r="B47" s="4" t="s">
        <v>30</v>
      </c>
      <c r="C47" s="5">
        <v>102639</v>
      </c>
      <c r="D47" s="25">
        <v>0</v>
      </c>
    </row>
    <row r="48" spans="1:4">
      <c r="A48" s="3">
        <v>7</v>
      </c>
      <c r="B48" s="4" t="s">
        <v>31</v>
      </c>
      <c r="C48" s="5">
        <v>3559435</v>
      </c>
      <c r="D48" s="35">
        <v>0</v>
      </c>
    </row>
    <row r="49" spans="1:4">
      <c r="A49" s="3">
        <v>8</v>
      </c>
      <c r="B49" s="4" t="s">
        <v>32</v>
      </c>
      <c r="C49" s="5">
        <v>-300000</v>
      </c>
      <c r="D49" s="27">
        <v>-300000</v>
      </c>
    </row>
    <row r="50" spans="1:4">
      <c r="A50" s="3">
        <v>9</v>
      </c>
      <c r="B50" s="4" t="s">
        <v>33</v>
      </c>
      <c r="C50" s="5">
        <v>200000</v>
      </c>
      <c r="D50" s="25">
        <v>0</v>
      </c>
    </row>
    <row r="51" spans="1:4">
      <c r="A51" s="3">
        <v>10</v>
      </c>
      <c r="B51" s="4" t="s">
        <v>34</v>
      </c>
      <c r="C51" s="9">
        <v>207855</v>
      </c>
      <c r="D51" s="25">
        <v>207855</v>
      </c>
    </row>
    <row r="52" spans="1:4" ht="32.4">
      <c r="A52" s="3">
        <v>11</v>
      </c>
      <c r="B52" s="11" t="s">
        <v>93</v>
      </c>
      <c r="C52" s="36">
        <v>200000</v>
      </c>
      <c r="D52" s="37">
        <v>0</v>
      </c>
    </row>
    <row r="53" spans="1:4">
      <c r="A53" s="3">
        <v>12</v>
      </c>
      <c r="B53" s="11" t="s">
        <v>94</v>
      </c>
      <c r="C53" s="36">
        <v>100000</v>
      </c>
      <c r="D53" s="37">
        <v>0</v>
      </c>
    </row>
    <row r="54" spans="1:4">
      <c r="A54" s="3">
        <v>13</v>
      </c>
      <c r="B54" s="4" t="s">
        <v>35</v>
      </c>
      <c r="C54" s="5">
        <v>200000</v>
      </c>
      <c r="D54" s="25">
        <v>0</v>
      </c>
    </row>
    <row r="55" spans="1:4">
      <c r="A55" s="3">
        <v>14</v>
      </c>
      <c r="B55" s="4" t="s">
        <v>79</v>
      </c>
      <c r="C55" s="5">
        <v>220000</v>
      </c>
      <c r="D55" s="25">
        <v>0</v>
      </c>
    </row>
    <row r="56" spans="1:4">
      <c r="A56" s="3">
        <v>15</v>
      </c>
      <c r="B56" s="4" t="s">
        <v>26</v>
      </c>
      <c r="C56" s="5">
        <v>14890</v>
      </c>
      <c r="D56" s="25">
        <v>0</v>
      </c>
    </row>
    <row r="57" spans="1:4">
      <c r="A57" s="3">
        <v>16</v>
      </c>
      <c r="B57" s="4" t="s">
        <v>36</v>
      </c>
      <c r="C57" s="5">
        <v>84030</v>
      </c>
      <c r="D57" s="25">
        <v>0</v>
      </c>
    </row>
    <row r="58" spans="1:4">
      <c r="A58" s="18"/>
      <c r="B58" s="7" t="s">
        <v>70</v>
      </c>
      <c r="C58" s="16">
        <f>SUM(C42:C57)</f>
        <v>4873334</v>
      </c>
      <c r="D58" s="34">
        <f>SUM(D42:D57)</f>
        <v>-92145</v>
      </c>
    </row>
    <row r="59" spans="1:4">
      <c r="A59" s="6"/>
      <c r="B59" s="24" t="s">
        <v>84</v>
      </c>
      <c r="C59" s="19">
        <f>C3+C8+C18+C40+C58</f>
        <v>8513058</v>
      </c>
      <c r="D59" s="33">
        <f>D3+D8+D18+D40+D58</f>
        <v>1109375</v>
      </c>
    </row>
  </sheetData>
  <mergeCells count="1">
    <mergeCell ref="A1:D1"/>
  </mergeCells>
  <phoneticPr fontId="1" type="noConversion"/>
  <printOptions horizontalCentered="1" gridLines="1"/>
  <pageMargins left="0.55118110236220474" right="0.55118110236220474" top="0.78740157480314965" bottom="0.78740157480314965" header="0.51181102362204722" footer="0.39370078740157483"/>
  <pageSetup paperSize="9" orientation="portrait" r:id="rId1"/>
  <headerFooter alignWithMargins="0">
    <oddFooter>&amp;C&amp;"標楷體,標準"第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附表1</vt:lpstr>
      <vt:lpstr>附表2</vt:lpstr>
      <vt:lpstr>Sheet1</vt:lpstr>
      <vt:lpstr>附表1!Print_Titles</vt:lpstr>
      <vt:lpstr>附表2!Print_Titles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aruey</dc:creator>
  <cp:lastModifiedBy>hazelhcc</cp:lastModifiedBy>
  <cp:lastPrinted>2015-11-13T11:21:38Z</cp:lastPrinted>
  <dcterms:created xsi:type="dcterms:W3CDTF">2014-02-11T03:21:38Z</dcterms:created>
  <dcterms:modified xsi:type="dcterms:W3CDTF">2015-11-13T11:21:40Z</dcterms:modified>
</cp:coreProperties>
</file>