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 windowWidth="11364" windowHeight="5940" activeTab="7"/>
  </bookViews>
  <sheets>
    <sheet name="附表1" sheetId="1" r:id="rId1"/>
    <sheet name="附表1-1" sheetId="2" r:id="rId2"/>
    <sheet name="附表1-2" sheetId="3" r:id="rId3"/>
    <sheet name="附表1-3" sheetId="4" r:id="rId4"/>
    <sheet name="附表1-4" sheetId="5" r:id="rId5"/>
    <sheet name="附表1-5" sheetId="10" r:id="rId6"/>
    <sheet name="附表2" sheetId="7" r:id="rId7"/>
    <sheet name="附表3" sheetId="9" r:id="rId8"/>
  </sheets>
  <definedNames>
    <definedName name="_xlnm.Print_Area" localSheetId="0">附表1!$A$1:$M$40</definedName>
    <definedName name="_xlnm.Print_Area" localSheetId="1">'附表1-1'!$A$1:$G$9</definedName>
    <definedName name="_xlnm.Print_Area" localSheetId="6">附表2!$A$1:$M$10</definedName>
    <definedName name="_xlnm.Print_Titles" localSheetId="0">附表1!$2:$3</definedName>
    <definedName name="_xlnm.Print_Titles" localSheetId="5">'附表1-5'!$2:$3</definedName>
  </definedNames>
  <calcPr calcId="125725"/>
</workbook>
</file>

<file path=xl/calcChain.xml><?xml version="1.0" encoding="utf-8"?>
<calcChain xmlns="http://schemas.openxmlformats.org/spreadsheetml/2006/main">
  <c r="G33" i="1"/>
  <c r="M32"/>
  <c r="M33"/>
  <c r="M34"/>
  <c r="M37"/>
  <c r="K39"/>
  <c r="L32"/>
  <c r="L33"/>
  <c r="L34"/>
  <c r="L37"/>
  <c r="L38"/>
  <c r="F8" i="2"/>
  <c r="E40" i="10"/>
  <c r="E10" i="3" s="1"/>
  <c r="E15" s="1"/>
  <c r="E4" i="2" s="1"/>
  <c r="E9" i="10"/>
  <c r="E10"/>
  <c r="E11"/>
  <c r="E12"/>
  <c r="E14"/>
  <c r="E15"/>
  <c r="E16"/>
  <c r="E18"/>
  <c r="E19"/>
  <c r="E21"/>
  <c r="E28"/>
  <c r="E29"/>
  <c r="E30"/>
  <c r="E33"/>
  <c r="E34"/>
  <c r="E35"/>
  <c r="E36"/>
  <c r="E5"/>
  <c r="D40"/>
  <c r="E5" i="2"/>
  <c r="D13" i="4"/>
  <c r="D4" i="2"/>
  <c r="D8" s="1"/>
  <c r="C4"/>
  <c r="F15" i="3"/>
  <c r="F4" i="2" s="1"/>
  <c r="D15" i="3"/>
  <c r="C6" i="2"/>
  <c r="C5"/>
  <c r="D6" i="5"/>
  <c r="E6" i="2" s="1"/>
  <c r="D38" i="9"/>
  <c r="D39"/>
  <c r="D40"/>
  <c r="D41"/>
  <c r="D42"/>
  <c r="D4"/>
  <c r="D5"/>
  <c r="D6"/>
  <c r="D7"/>
  <c r="D8"/>
  <c r="D9"/>
  <c r="D10"/>
  <c r="D11"/>
  <c r="D12"/>
  <c r="D13"/>
  <c r="D14"/>
  <c r="D15"/>
  <c r="D16"/>
  <c r="D17"/>
  <c r="D18"/>
  <c r="D19"/>
  <c r="D20"/>
  <c r="D21"/>
  <c r="D22"/>
  <c r="D23"/>
  <c r="D24"/>
  <c r="D25"/>
  <c r="D26"/>
  <c r="D27"/>
  <c r="D28"/>
  <c r="D29"/>
  <c r="D30"/>
  <c r="D31"/>
  <c r="D32"/>
  <c r="D33"/>
  <c r="D34"/>
  <c r="D35"/>
  <c r="D36"/>
  <c r="D37"/>
  <c r="D3"/>
  <c r="D43" s="1"/>
  <c r="C6" i="5"/>
  <c r="C13" i="4"/>
  <c r="C15" i="3"/>
  <c r="M38" i="1" l="1"/>
  <c r="E8" i="2"/>
  <c r="H4" i="7" s="1"/>
  <c r="J4" s="1"/>
  <c r="L4" s="1"/>
  <c r="E4"/>
  <c r="E5" s="1"/>
  <c r="E6" s="1"/>
  <c r="E4" i="1"/>
  <c r="E5" s="1"/>
  <c r="E6" s="1"/>
  <c r="E7" s="1"/>
  <c r="E8" s="1"/>
  <c r="E9" s="1"/>
  <c r="E10" s="1"/>
  <c r="E11" s="1"/>
  <c r="E12" s="1"/>
  <c r="E13" s="1"/>
  <c r="E14" s="1"/>
  <c r="E15" s="1"/>
  <c r="E16" s="1"/>
  <c r="E17" s="1"/>
  <c r="E18" s="1"/>
  <c r="E19" s="1"/>
  <c r="E20" s="1"/>
  <c r="E21" s="1"/>
  <c r="E22" s="1"/>
  <c r="E23" s="1"/>
  <c r="E24" s="1"/>
  <c r="E25" s="1"/>
  <c r="E26" s="1"/>
  <c r="E27" s="1"/>
  <c r="E28" s="1"/>
  <c r="E29" s="1"/>
  <c r="E30" s="1"/>
  <c r="E31" s="1"/>
  <c r="E32" s="1"/>
  <c r="E33" s="1"/>
  <c r="E34" s="1"/>
  <c r="E35" s="1"/>
  <c r="E36" s="1"/>
  <c r="E37" s="1"/>
  <c r="E38" s="1"/>
  <c r="G38" s="1"/>
  <c r="I4" i="7"/>
  <c r="I4" i="1"/>
  <c r="G6" i="7"/>
  <c r="E7"/>
  <c r="C8" i="2"/>
  <c r="C16" i="3"/>
  <c r="D4" i="1"/>
  <c r="F4" s="1"/>
  <c r="M4" i="7" l="1"/>
  <c r="E9" i="2"/>
  <c r="G37" i="1"/>
  <c r="G22"/>
  <c r="G5"/>
  <c r="H5" i="7"/>
  <c r="H6" s="1"/>
  <c r="H4" i="1"/>
  <c r="H5" s="1"/>
  <c r="G6"/>
  <c r="G26"/>
  <c r="G7"/>
  <c r="G27"/>
  <c r="G23"/>
  <c r="G36"/>
  <c r="G35"/>
  <c r="J5" i="7"/>
  <c r="L5" s="1"/>
  <c r="M5" s="1"/>
  <c r="K4"/>
  <c r="I5"/>
  <c r="J4" i="1"/>
  <c r="L4" s="1"/>
  <c r="K4"/>
  <c r="I5"/>
  <c r="G31"/>
  <c r="G17"/>
  <c r="G29"/>
  <c r="G4"/>
  <c r="G25"/>
  <c r="G21"/>
  <c r="G30"/>
  <c r="C9" i="2"/>
  <c r="D4" i="7"/>
  <c r="D5" s="1"/>
  <c r="G28" i="1"/>
  <c r="G24"/>
  <c r="E8" i="7"/>
  <c r="G7"/>
  <c r="G9" s="1"/>
  <c r="D5" i="1"/>
  <c r="F5" s="1"/>
  <c r="M4" l="1"/>
  <c r="F4" i="7"/>
  <c r="F5"/>
  <c r="D6"/>
  <c r="D7" s="1"/>
  <c r="F7" s="1"/>
  <c r="J5" i="1"/>
  <c r="L5" s="1"/>
  <c r="M5" s="1"/>
  <c r="H6"/>
  <c r="K5" i="7"/>
  <c r="I6"/>
  <c r="J6"/>
  <c r="L6" s="1"/>
  <c r="M6" s="1"/>
  <c r="H7"/>
  <c r="D6" i="1"/>
  <c r="D7" s="1"/>
  <c r="K5"/>
  <c r="I6"/>
  <c r="D8" i="7"/>
  <c r="F8" s="1"/>
  <c r="F6" i="1" l="1"/>
  <c r="I7" i="7"/>
  <c r="K6"/>
  <c r="J6" i="1"/>
  <c r="L6" s="1"/>
  <c r="H7"/>
  <c r="K6"/>
  <c r="I7"/>
  <c r="H8" i="7"/>
  <c r="J8" s="1"/>
  <c r="L8" s="1"/>
  <c r="M8" s="1"/>
  <c r="J7"/>
  <c r="L7" s="1"/>
  <c r="M7" s="1"/>
  <c r="F7" i="1"/>
  <c r="D8"/>
  <c r="M6" l="1"/>
  <c r="L9" i="7"/>
  <c r="J9"/>
  <c r="I8" i="1"/>
  <c r="K7"/>
  <c r="H8"/>
  <c r="J7"/>
  <c r="L7" s="1"/>
  <c r="M7" s="1"/>
  <c r="I8" i="7"/>
  <c r="K8" s="1"/>
  <c r="K7"/>
  <c r="D9" i="1"/>
  <c r="K9" i="7" l="1"/>
  <c r="J10"/>
  <c r="I9" i="1"/>
  <c r="K8"/>
  <c r="H9"/>
  <c r="J8"/>
  <c r="L8" s="1"/>
  <c r="M8" s="1"/>
  <c r="D10"/>
  <c r="I10" l="1"/>
  <c r="K9"/>
  <c r="H10"/>
  <c r="J9"/>
  <c r="L9" s="1"/>
  <c r="D11"/>
  <c r="M9" l="1"/>
  <c r="H11"/>
  <c r="J10"/>
  <c r="L10" s="1"/>
  <c r="M10" s="1"/>
  <c r="I11"/>
  <c r="K10"/>
  <c r="D12"/>
  <c r="H12" l="1"/>
  <c r="J11"/>
  <c r="L11" s="1"/>
  <c r="M11" s="1"/>
  <c r="I12"/>
  <c r="K11"/>
  <c r="D13"/>
  <c r="H13" l="1"/>
  <c r="J12"/>
  <c r="L12" s="1"/>
  <c r="M12" s="1"/>
  <c r="I13"/>
  <c r="K12"/>
  <c r="D14"/>
  <c r="H14" l="1"/>
  <c r="J13"/>
  <c r="L13" s="1"/>
  <c r="M13" s="1"/>
  <c r="I14"/>
  <c r="K13"/>
  <c r="D15"/>
  <c r="H15" l="1"/>
  <c r="J14"/>
  <c r="L14" s="1"/>
  <c r="M14" s="1"/>
  <c r="I15"/>
  <c r="K14"/>
  <c r="D16"/>
  <c r="H16" l="1"/>
  <c r="J15"/>
  <c r="L15" s="1"/>
  <c r="M15" s="1"/>
  <c r="I16"/>
  <c r="K15"/>
  <c r="D17"/>
  <c r="H17" l="1"/>
  <c r="J16"/>
  <c r="L16" s="1"/>
  <c r="M16" s="1"/>
  <c r="I17"/>
  <c r="K16"/>
  <c r="F17"/>
  <c r="D18"/>
  <c r="H18" l="1"/>
  <c r="J17"/>
  <c r="L17" s="1"/>
  <c r="M17" s="1"/>
  <c r="I18"/>
  <c r="K17"/>
  <c r="D19"/>
  <c r="H19" l="1"/>
  <c r="J18"/>
  <c r="L18" s="1"/>
  <c r="M18" s="1"/>
  <c r="I19"/>
  <c r="K18"/>
  <c r="D20"/>
  <c r="H20" l="1"/>
  <c r="J19"/>
  <c r="L19" s="1"/>
  <c r="M19" s="1"/>
  <c r="I20"/>
  <c r="K19"/>
  <c r="D21"/>
  <c r="H21" l="1"/>
  <c r="J20"/>
  <c r="L20" s="1"/>
  <c r="M20" s="1"/>
  <c r="I21"/>
  <c r="K20"/>
  <c r="F21"/>
  <c r="D22"/>
  <c r="H22" l="1"/>
  <c r="J21"/>
  <c r="L21" s="1"/>
  <c r="M21" s="1"/>
  <c r="I22"/>
  <c r="K21"/>
  <c r="F22"/>
  <c r="D23"/>
  <c r="F9" i="7"/>
  <c r="F10" s="1"/>
  <c r="H23" i="1" l="1"/>
  <c r="J22"/>
  <c r="L22" s="1"/>
  <c r="M22" s="1"/>
  <c r="I23"/>
  <c r="K22"/>
  <c r="F23"/>
  <c r="D24"/>
  <c r="H24" l="1"/>
  <c r="J23"/>
  <c r="L23" s="1"/>
  <c r="M23" s="1"/>
  <c r="I24"/>
  <c r="K23"/>
  <c r="F24"/>
  <c r="D25"/>
  <c r="H25" l="1"/>
  <c r="J24"/>
  <c r="L24" s="1"/>
  <c r="M24" s="1"/>
  <c r="I25"/>
  <c r="K24"/>
  <c r="F25"/>
  <c r="D26"/>
  <c r="H26" l="1"/>
  <c r="J25"/>
  <c r="L25" s="1"/>
  <c r="M25" s="1"/>
  <c r="I26"/>
  <c r="K25"/>
  <c r="F26"/>
  <c r="D27"/>
  <c r="H27" l="1"/>
  <c r="J26"/>
  <c r="L26" s="1"/>
  <c r="M26" s="1"/>
  <c r="I27"/>
  <c r="K26"/>
  <c r="F27"/>
  <c r="D28"/>
  <c r="H28" l="1"/>
  <c r="J27"/>
  <c r="L27" s="1"/>
  <c r="M27" s="1"/>
  <c r="I28"/>
  <c r="K27"/>
  <c r="F28"/>
  <c r="D29"/>
  <c r="H29" l="1"/>
  <c r="J28"/>
  <c r="L28" s="1"/>
  <c r="M28" s="1"/>
  <c r="I29"/>
  <c r="K28"/>
  <c r="F29"/>
  <c r="D30"/>
  <c r="H30" l="1"/>
  <c r="J29"/>
  <c r="L29" s="1"/>
  <c r="M29" s="1"/>
  <c r="I30"/>
  <c r="K29"/>
  <c r="F30"/>
  <c r="D31"/>
  <c r="H31" l="1"/>
  <c r="J30"/>
  <c r="L30" s="1"/>
  <c r="M30" s="1"/>
  <c r="I31"/>
  <c r="K30"/>
  <c r="F31"/>
  <c r="D32"/>
  <c r="H32" l="1"/>
  <c r="J31"/>
  <c r="L31" s="1"/>
  <c r="M31" s="1"/>
  <c r="I32"/>
  <c r="K31"/>
  <c r="D33"/>
  <c r="H33" l="1"/>
  <c r="I33"/>
  <c r="F33"/>
  <c r="D34"/>
  <c r="H34" l="1"/>
  <c r="I34"/>
  <c r="D35"/>
  <c r="H35" l="1"/>
  <c r="I35"/>
  <c r="F35"/>
  <c r="D36"/>
  <c r="H36" l="1"/>
  <c r="J35"/>
  <c r="L35" s="1"/>
  <c r="M35" s="1"/>
  <c r="I36"/>
  <c r="K35"/>
  <c r="F36"/>
  <c r="D37"/>
  <c r="H37" l="1"/>
  <c r="J36"/>
  <c r="L36" s="1"/>
  <c r="I37"/>
  <c r="K36"/>
  <c r="F37"/>
  <c r="D38"/>
  <c r="D39" s="1"/>
  <c r="M36" l="1"/>
  <c r="L39"/>
  <c r="H38"/>
  <c r="J39" s="1"/>
  <c r="I38"/>
  <c r="F38"/>
  <c r="F39" s="1"/>
  <c r="F40" s="1"/>
  <c r="E16" i="3"/>
  <c r="J40" i="1" l="1"/>
</calcChain>
</file>

<file path=xl/sharedStrings.xml><?xml version="1.0" encoding="utf-8"?>
<sst xmlns="http://schemas.openxmlformats.org/spreadsheetml/2006/main" count="284" uniqueCount="181">
  <si>
    <t>附表1</t>
    <phoneticPr fontId="1" type="noConversion"/>
  </si>
  <si>
    <t>編號</t>
    <phoneticPr fontId="1" type="noConversion"/>
  </si>
  <si>
    <t>姓名</t>
    <phoneticPr fontId="1" type="noConversion"/>
  </si>
  <si>
    <t>陳偉謀</t>
    <phoneticPr fontId="1" type="noConversion"/>
  </si>
  <si>
    <t>判斷</t>
    <phoneticPr fontId="1" type="noConversion"/>
  </si>
  <si>
    <t>區分所有權比例a</t>
    <phoneticPr fontId="1" type="noConversion"/>
  </si>
  <si>
    <t>陳懿文</t>
    <phoneticPr fontId="1" type="noConversion"/>
  </si>
  <si>
    <t>丁水金</t>
    <phoneticPr fontId="1" type="noConversion"/>
  </si>
  <si>
    <t>黃俶秋</t>
    <phoneticPr fontId="1" type="noConversion"/>
  </si>
  <si>
    <t>徐佩瑗</t>
    <phoneticPr fontId="1" type="noConversion"/>
  </si>
  <si>
    <t>林美秀</t>
    <phoneticPr fontId="1" type="noConversion"/>
  </si>
  <si>
    <t>李玫欣</t>
    <phoneticPr fontId="1" type="noConversion"/>
  </si>
  <si>
    <t>陳中明</t>
    <phoneticPr fontId="1" type="noConversion"/>
  </si>
  <si>
    <t>張瑾怩</t>
    <phoneticPr fontId="1" type="noConversion"/>
  </si>
  <si>
    <t>黃子真</t>
    <phoneticPr fontId="1" type="noConversion"/>
  </si>
  <si>
    <t>王嘉祥</t>
    <phoneticPr fontId="1" type="noConversion"/>
  </si>
  <si>
    <t>金春之</t>
    <phoneticPr fontId="1" type="noConversion"/>
  </si>
  <si>
    <t>謝芳淑</t>
    <phoneticPr fontId="1" type="noConversion"/>
  </si>
  <si>
    <t>陳世惠</t>
    <phoneticPr fontId="1" type="noConversion"/>
  </si>
  <si>
    <t>周義佩</t>
    <phoneticPr fontId="1" type="noConversion"/>
  </si>
  <si>
    <t>熊暉、
康文心</t>
    <phoneticPr fontId="1" type="noConversion"/>
  </si>
  <si>
    <t>梁維辰、
梁凱惠</t>
    <phoneticPr fontId="1" type="noConversion"/>
  </si>
  <si>
    <t>黃淑梅</t>
    <phoneticPr fontId="1" type="noConversion"/>
  </si>
  <si>
    <t>名儕醫學文教基金會</t>
    <phoneticPr fontId="1" type="noConversion"/>
  </si>
  <si>
    <t>張登升</t>
    <phoneticPr fontId="1" type="noConversion"/>
  </si>
  <si>
    <t>許伸光</t>
    <phoneticPr fontId="1" type="noConversion"/>
  </si>
  <si>
    <t>劉仁娟</t>
    <phoneticPr fontId="1" type="noConversion"/>
  </si>
  <si>
    <t>陳侯如玲</t>
    <phoneticPr fontId="1" type="noConversion"/>
  </si>
  <si>
    <t>陳慶命</t>
    <phoneticPr fontId="1" type="noConversion"/>
  </si>
  <si>
    <t>周芳明</t>
    <phoneticPr fontId="1" type="noConversion"/>
  </si>
  <si>
    <t>金季企業股份有限公司</t>
    <phoneticPr fontId="1" type="noConversion"/>
  </si>
  <si>
    <t>莊雅玲</t>
    <phoneticPr fontId="1" type="noConversion"/>
  </si>
  <si>
    <t>莊惠文</t>
    <phoneticPr fontId="1" type="noConversion"/>
  </si>
  <si>
    <t>支藝樺、林振宏</t>
    <phoneticPr fontId="1" type="noConversion"/>
  </si>
  <si>
    <t>林光田</t>
    <phoneticPr fontId="1" type="noConversion"/>
  </si>
  <si>
    <t>黃佳媛</t>
    <phoneticPr fontId="1" type="noConversion"/>
  </si>
  <si>
    <t>蔡旼珊</t>
    <phoneticPr fontId="1" type="noConversion"/>
  </si>
  <si>
    <t>曾瑛俊</t>
    <phoneticPr fontId="1" type="noConversion"/>
  </si>
  <si>
    <t>原告主張</t>
    <phoneticPr fontId="1" type="noConversion"/>
  </si>
  <si>
    <t>項次</t>
    <phoneticPr fontId="1" type="noConversion"/>
  </si>
  <si>
    <t>內容</t>
    <phoneticPr fontId="1" type="noConversion"/>
  </si>
  <si>
    <t>判斷</t>
    <phoneticPr fontId="1" type="noConversion"/>
  </si>
  <si>
    <t>合計</t>
    <phoneticPr fontId="1" type="noConversion"/>
  </si>
  <si>
    <t>備註</t>
    <phoneticPr fontId="1" type="noConversion"/>
  </si>
  <si>
    <t>如附表1-2</t>
    <phoneticPr fontId="1" type="noConversion"/>
  </si>
  <si>
    <t>如附表1-3</t>
  </si>
  <si>
    <t>如附表1-4</t>
  </si>
  <si>
    <t>附表1-2「公設瑕疵損害」</t>
    <phoneticPr fontId="1" type="noConversion"/>
  </si>
  <si>
    <t>一樓後院排水溝坡度及深度不足改善工程</t>
    <phoneticPr fontId="1" type="noConversion"/>
  </si>
  <si>
    <t>屋頂地坪排水不良改善工程</t>
    <phoneticPr fontId="1" type="noConversion"/>
  </si>
  <si>
    <t>地下室車位及通道地坪凹凸不平改善工程</t>
    <phoneticPr fontId="1" type="noConversion"/>
  </si>
  <si>
    <t>連續壁牆面粉刷空心及滲水改善工程</t>
    <phoneticPr fontId="1" type="noConversion"/>
  </si>
  <si>
    <t>機電缺失未修繕改善工程</t>
    <phoneticPr fontId="1" type="noConversion"/>
  </si>
  <si>
    <t>勞工安全衛生費及工程綜合保險費</t>
    <phoneticPr fontId="1" type="noConversion"/>
  </si>
  <si>
    <t>假設工程</t>
    <phoneticPr fontId="1" type="noConversion"/>
  </si>
  <si>
    <t>附表1-3「未依約施作公設損害」</t>
    <phoneticPr fontId="1" type="noConversion"/>
  </si>
  <si>
    <t>女兒牆頂未依合約向內斜改善工程</t>
    <phoneticPr fontId="1" type="noConversion"/>
  </si>
  <si>
    <t>屋頂蓄水池未依合約設計子母水箱改善工程</t>
    <phoneticPr fontId="1" type="noConversion"/>
  </si>
  <si>
    <t>電梯設備未依合約規格設置改善工程</t>
    <phoneticPr fontId="1" type="noConversion"/>
  </si>
  <si>
    <t>緊急發電機未依合約採用醫院專用型消音器</t>
    <phoneticPr fontId="1" type="noConversion"/>
  </si>
  <si>
    <t>屋頂及一樓往地下室不銹鋼甲種防火門未依合約設置讀卡互鎖門禁裝置</t>
    <phoneticPr fontId="1" type="noConversion"/>
  </si>
  <si>
    <t>10樓以下未依規定設置消防緩降機</t>
    <phoneticPr fontId="1" type="noConversion"/>
  </si>
  <si>
    <t>A棟梯廳牆面大理石黏貼工程</t>
    <phoneticPr fontId="1" type="noConversion"/>
  </si>
  <si>
    <t>違法使用公設（一樓迎賓車道及夾層SPA區）損害</t>
    <phoneticPr fontId="1" type="noConversion"/>
  </si>
  <si>
    <t>一樓迎賓車道</t>
    <phoneticPr fontId="1" type="noConversion"/>
  </si>
  <si>
    <t>夾層SPA區</t>
    <phoneticPr fontId="1" type="noConversion"/>
  </si>
  <si>
    <t>房屋價值減損</t>
    <phoneticPr fontId="1" type="noConversion"/>
  </si>
  <si>
    <t>附表1-4「違法使用公設損害」</t>
    <phoneticPr fontId="1" type="noConversion"/>
  </si>
  <si>
    <t>附表2</t>
    <phoneticPr fontId="1" type="noConversion"/>
  </si>
  <si>
    <t>陳順忠</t>
    <phoneticPr fontId="1" type="noConversion"/>
  </si>
  <si>
    <t>洪士媛</t>
    <phoneticPr fontId="1" type="noConversion"/>
  </si>
  <si>
    <t>韓海潮</t>
    <phoneticPr fontId="1" type="noConversion"/>
  </si>
  <si>
    <t>附表1-1「公設損害總額」（編號1至編號33部分）</t>
    <phoneticPr fontId="1" type="noConversion"/>
  </si>
  <si>
    <t>附表3</t>
    <phoneticPr fontId="1" type="noConversion"/>
  </si>
  <si>
    <t>判斷金額</t>
    <phoneticPr fontId="1" type="noConversion"/>
  </si>
  <si>
    <t>請求罰金c=ax300萬元</t>
    <phoneticPr fontId="1" type="noConversion"/>
  </si>
  <si>
    <t>一樓未依合約設置藝術燈飾及燈光設計</t>
    <phoneticPr fontId="1" type="noConversion"/>
  </si>
  <si>
    <t>林光田</t>
    <phoneticPr fontId="1" type="noConversion"/>
  </si>
  <si>
    <t>一樓大廳流瀑工程</t>
    <phoneticPr fontId="1" type="noConversion"/>
  </si>
  <si>
    <t>公設瑕疵損害</t>
    <phoneticPr fontId="1" type="noConversion"/>
  </si>
  <si>
    <t>未依約施作公設損害</t>
    <phoneticPr fontId="1" type="noConversion"/>
  </si>
  <si>
    <t>C棟佔用台電受電室公設損害</t>
    <phoneticPr fontId="1" type="noConversion"/>
  </si>
  <si>
    <t>停車升降設備工程</t>
    <phoneticPr fontId="1" type="noConversion"/>
  </si>
  <si>
    <t>外牆以及公共空間小瑕疵修補部分</t>
    <phoneticPr fontId="1" type="noConversion"/>
  </si>
  <si>
    <t>地下室、樓梯間滲漏水瑕疵（新增）</t>
    <phoneticPr fontId="1" type="noConversion"/>
  </si>
  <si>
    <t>熊暉、康文心</t>
    <phoneticPr fontId="1" type="noConversion"/>
  </si>
  <si>
    <t>梁維辰、梁凱惠</t>
    <phoneticPr fontId="1" type="noConversion"/>
  </si>
  <si>
    <t>原聲明</t>
    <phoneticPr fontId="1" type="noConversion"/>
  </si>
  <si>
    <t>追加聲明</t>
    <phoneticPr fontId="1" type="noConversion"/>
  </si>
  <si>
    <t>總計</t>
    <phoneticPr fontId="1" type="noConversion"/>
  </si>
  <si>
    <t>-</t>
    <phoneticPr fontId="1" type="noConversion"/>
  </si>
  <si>
    <t>原聲明公設損害總額b1
（附表1-1「原告主張」「原聲明」）</t>
    <phoneticPr fontId="1" type="noConversion"/>
  </si>
  <si>
    <t>追加聲明公設損害總額b2
（附表1-1「原告主張」「追加聲明」）</t>
    <phoneticPr fontId="1" type="noConversion"/>
  </si>
  <si>
    <t>原聲明請求賠償金額c1=axb1</t>
    <phoneticPr fontId="1" type="noConversion"/>
  </si>
  <si>
    <t>追加聲明請求賠償金額c2=axb2</t>
    <phoneticPr fontId="1" type="noConversion"/>
  </si>
  <si>
    <t>公設損害總額d1
（附表1-1「判斷」「原聲明」）</t>
    <phoneticPr fontId="1" type="noConversion"/>
  </si>
  <si>
    <t>公設損害總額d2
（附表1-1「判斷」「追加聲明」）</t>
    <phoneticPr fontId="1" type="noConversion"/>
  </si>
  <si>
    <t>判斷原聲明賠償金額e1=axd1</t>
    <phoneticPr fontId="1" type="noConversion"/>
  </si>
  <si>
    <t>判斷追加聲明賠償金額e2=axd2</t>
    <phoneticPr fontId="1" type="noConversion"/>
  </si>
  <si>
    <t>原聲明公設損害總額d1
（附表1-1「判斷」「原聲明」）</t>
    <phoneticPr fontId="1" type="noConversion"/>
  </si>
  <si>
    <t>追加聲明公設損害總額d2
（附表1-1「判斷」「追加聲明」）</t>
    <phoneticPr fontId="1" type="noConversion"/>
  </si>
  <si>
    <t>判斷原聲明賠償金額(e1=axd1)</t>
    <phoneticPr fontId="1" type="noConversion"/>
  </si>
  <si>
    <t>判斷追加聲明賠償金額(e2=axd2)</t>
    <phoneticPr fontId="1" type="noConversion"/>
  </si>
  <si>
    <t>判斷
(新臺幣，元)</t>
    <phoneticPr fontId="1" type="noConversion"/>
  </si>
  <si>
    <t>合計</t>
    <phoneticPr fontId="1" type="noConversion"/>
  </si>
  <si>
    <t>附表1-5「機電缺失未修繕改善工程」（卷五第188頁）</t>
    <phoneticPr fontId="1" type="noConversion"/>
  </si>
  <si>
    <t>發電機600L白鐵儲油槽3mm與拆除更換工資</t>
    <phoneticPr fontId="1" type="noConversion"/>
  </si>
  <si>
    <t>發電機房內上方盲蓋封閉</t>
    <phoneticPr fontId="1" type="noConversion"/>
  </si>
  <si>
    <t>緊急電源端14mm接地線欠缺重新配置（7M）</t>
    <phoneticPr fontId="1" type="noConversion"/>
  </si>
  <si>
    <t>電容器專用電磁接觸器換裝設置（2只）</t>
    <phoneticPr fontId="1" type="noConversion"/>
  </si>
  <si>
    <t>電容器專用電磁接觸器換裝設置（2只）</t>
    <phoneticPr fontId="1" type="noConversion"/>
  </si>
  <si>
    <t>發電機設備</t>
    <phoneticPr fontId="1" type="noConversion"/>
  </si>
  <si>
    <t>電氣設備</t>
    <phoneticPr fontId="1" type="noConversion"/>
  </si>
  <si>
    <t xml:space="preserve"> 缺失</t>
    <phoneticPr fontId="1" type="noConversion"/>
  </si>
  <si>
    <t>修復內容</t>
    <phoneticPr fontId="1" type="noConversion"/>
  </si>
  <si>
    <t>修復費用</t>
    <phoneticPr fontId="1" type="noConversion"/>
  </si>
  <si>
    <t>14.發電機房內配電盤上方有一空出線盒未使用盲蓋板封閉</t>
    <phoneticPr fontId="1" type="noConversion"/>
  </si>
  <si>
    <t>82.ATS裝置，緊急電源端14mm²接地線欠缺</t>
    <phoneticPr fontId="1" type="noConversion"/>
  </si>
  <si>
    <t>88.第11，12分路MC（電磁接觸器）非使用電容專用型</t>
    <phoneticPr fontId="1" type="noConversion"/>
  </si>
  <si>
    <t>98.總開關NFB-IC值與圖不符，圖面標示應為20KA，現場配置18KA</t>
    <phoneticPr fontId="1" type="noConversion"/>
  </si>
  <si>
    <t>108.第11，12分路MC（電磁接觸器）非使用電容專用型</t>
    <phoneticPr fontId="1" type="noConversion"/>
  </si>
  <si>
    <t>118.至GP1總盤開關間之匯流銅排規格與圖不符，圖面標示應為30*5mm，現場配置20*2mm</t>
    <phoneticPr fontId="1" type="noConversion"/>
  </si>
  <si>
    <t>3Φ 220/380V 100A IC20KA-NFB開關</t>
    <phoneticPr fontId="1" type="noConversion"/>
  </si>
  <si>
    <t xml:space="preserve">123.GP1盤第2分路負載線徑與圖不符，圖面標示應為38mm²，現場配置22 mm² ，且未配管（Φ52mm） </t>
    <phoneticPr fontId="1" type="noConversion"/>
  </si>
  <si>
    <t>174.分路（2）ATS裝置之無熔絲開關IC值與圖不符，圖面標示應為25KA，現場配置20KA</t>
    <phoneticPr fontId="1" type="noConversion"/>
  </si>
  <si>
    <t>177.分路（3-8）MC（電磁接觸器）非使用電容器專用型</t>
    <phoneticPr fontId="1" type="noConversion"/>
  </si>
  <si>
    <t>232.分路（7）配線材質與圖面標示不符，圖面標示應為FR（耐熱線），現場配置IV（PVC線）</t>
    <phoneticPr fontId="1" type="noConversion"/>
  </si>
  <si>
    <t>287.電容器NFB關閉x4迴，電磁接觸器非專用型x4</t>
    <phoneticPr fontId="1" type="noConversion"/>
  </si>
  <si>
    <t>344.圖面電源線為8平方，現場為5.5平方</t>
    <phoneticPr fontId="1" type="noConversion"/>
  </si>
  <si>
    <t>345.圖面匯流銅排x4片15mm，現場3片x12mm</t>
    <phoneticPr fontId="1" type="noConversion"/>
  </si>
  <si>
    <t>給排水設備</t>
    <phoneticPr fontId="1" type="noConversion"/>
  </si>
  <si>
    <t>40.水池上方監控線未包覆</t>
    <phoneticPr fontId="1" type="noConversion"/>
  </si>
  <si>
    <t>33.水池上方監控線未包覆</t>
    <phoneticPr fontId="1" type="noConversion"/>
  </si>
  <si>
    <t>58.頂樓之各戶水表幹管接頭處均已銹蝕</t>
    <phoneticPr fontId="1" type="noConversion"/>
  </si>
  <si>
    <t>消防設備</t>
    <phoneticPr fontId="1" type="noConversion"/>
  </si>
  <si>
    <t>72.緊急電話未固定</t>
    <phoneticPr fontId="1" type="noConversion"/>
  </si>
  <si>
    <t>75.回路斷線</t>
    <phoneticPr fontId="1" type="noConversion"/>
  </si>
  <si>
    <t>83.瞄子欠缺</t>
    <phoneticPr fontId="1" type="noConversion"/>
  </si>
  <si>
    <t>85.自動警報逆止閥主閥關閉</t>
    <phoneticPr fontId="1" type="noConversion"/>
  </si>
  <si>
    <t>87.揚聲器欠缺</t>
    <phoneticPr fontId="1" type="noConversion"/>
  </si>
  <si>
    <t>88.滅火器失壓</t>
    <phoneticPr fontId="1" type="noConversion"/>
  </si>
  <si>
    <t>96.消防栓箱緊急電源標示燈故障</t>
    <phoneticPr fontId="1" type="noConversion"/>
  </si>
  <si>
    <t>98.偵煙探測器無電</t>
    <phoneticPr fontId="1" type="noConversion"/>
  </si>
  <si>
    <t>103.自動警報逆止閥蜂鳴器被拆</t>
    <phoneticPr fontId="1" type="noConversion"/>
  </si>
  <si>
    <t>106.B棟B2樓吊掛式出口方向燈電源未使用金屬軟管</t>
    <phoneticPr fontId="1" type="noConversion"/>
  </si>
  <si>
    <t>監控設備</t>
    <phoneticPr fontId="1" type="noConversion"/>
  </si>
  <si>
    <t>18.AB棟之揚水泵無運轉、過載警報</t>
    <phoneticPr fontId="1" type="noConversion"/>
  </si>
  <si>
    <t>19.AB棟上下水池無高水位、低水位警報</t>
    <phoneticPr fontId="1" type="noConversion"/>
  </si>
  <si>
    <t>4-30*5mm匯流銅牌更新施作（至GP1盤總開關間）</t>
    <phoneticPr fontId="1" type="noConversion"/>
  </si>
  <si>
    <t>4-38mm IV線更換施作</t>
    <phoneticPr fontId="1" type="noConversion"/>
  </si>
  <si>
    <t>14mm FR耐熱線更換施作（70M）</t>
    <phoneticPr fontId="1" type="noConversion"/>
  </si>
  <si>
    <t>電流表及電流切換開關更換施作</t>
    <phoneticPr fontId="1" type="noConversion"/>
  </si>
  <si>
    <t>電容器專用電磁接觸器換裝設置（4只）</t>
    <phoneticPr fontId="1" type="noConversion"/>
  </si>
  <si>
    <t>4-15*2mm匯流銅排更新施作</t>
    <phoneticPr fontId="1" type="noConversion"/>
  </si>
  <si>
    <t>A棟上水池監控線重新包覆PVC管</t>
    <phoneticPr fontId="1" type="noConversion"/>
  </si>
  <si>
    <t>B棟上水池監控線重新包覆PVC管</t>
    <phoneticPr fontId="1" type="noConversion"/>
  </si>
  <si>
    <t>頂樓各戶給水幹管接頭銹蝕重新處理油漆</t>
    <phoneticPr fontId="1" type="noConversion"/>
  </si>
  <si>
    <t>A棟11F緊急電話固定施作</t>
    <phoneticPr fontId="1" type="noConversion"/>
  </si>
  <si>
    <t>A棟火警及排煙回路斷線查修（3回）</t>
    <phoneticPr fontId="1" type="noConversion"/>
  </si>
  <si>
    <t>瞄子欠缺補充（2只）</t>
    <phoneticPr fontId="1" type="noConversion"/>
  </si>
  <si>
    <t>揚聲器欠約補充（2只）</t>
    <phoneticPr fontId="1" type="noConversion"/>
  </si>
  <si>
    <t>滅火器更新</t>
    <phoneticPr fontId="1" type="noConversion"/>
  </si>
  <si>
    <t>A棟消防栓箱緊急電源標示燈燈泡更新</t>
    <phoneticPr fontId="1" type="noConversion"/>
  </si>
  <si>
    <t>B棟偵煙探測器無電查修</t>
    <phoneticPr fontId="1" type="noConversion"/>
  </si>
  <si>
    <t>A棟自動警報逆止閥蜂鳴器查修</t>
    <phoneticPr fontId="1" type="noConversion"/>
  </si>
  <si>
    <t>B棟出口方向燈電源金屬軟管安裝施作</t>
    <phoneticPr fontId="1" type="noConversion"/>
  </si>
  <si>
    <t>AB棟揚水泵設置運轉過載警報配線</t>
    <phoneticPr fontId="1" type="noConversion"/>
  </si>
  <si>
    <t>AB棟上下水池設置高低水位警報配線</t>
    <phoneticPr fontId="1" type="noConversion"/>
  </si>
  <si>
    <t>判斷總計（el+e2）</t>
    <phoneticPr fontId="1" type="noConversion"/>
  </si>
  <si>
    <t>判斷總計（e1+e2）</t>
    <phoneticPr fontId="1" type="noConversion"/>
  </si>
  <si>
    <t>應供擔保金額</t>
    <phoneticPr fontId="1" type="noConversion"/>
  </si>
  <si>
    <t>劉懿文</t>
    <phoneticPr fontId="1" type="noConversion"/>
  </si>
  <si>
    <t xml:space="preserve">原告主張
</t>
    <phoneticPr fontId="1" type="noConversion"/>
  </si>
  <si>
    <t>一樓綠化工程及屋頂平台景觀工程</t>
    <phoneticPr fontId="1" type="noConversion"/>
  </si>
  <si>
    <t>汽車升降機未依合約設置近接感應讀卡機</t>
    <phoneticPr fontId="1" type="noConversion"/>
  </si>
  <si>
    <t>2.柴油箱未依規定使用不鏽鋼製材質</t>
    <phoneticPr fontId="1" type="noConversion"/>
  </si>
  <si>
    <t>286.電流切換開關圖面6段，現場4段</t>
    <phoneticPr fontId="1" type="noConversion"/>
  </si>
  <si>
    <t>306.匯流銅排圖面標4片x15mm，現場2片x12mm</t>
    <phoneticPr fontId="1" type="noConversion"/>
  </si>
  <si>
    <t>4-8mm IV線更換施作（130M）</t>
    <phoneticPr fontId="1" type="noConversion"/>
  </si>
  <si>
    <t>自動警報逆止閥關閉開啟測試（3式）</t>
    <phoneticPr fontId="1" type="noConversion"/>
  </si>
  <si>
    <t>原告主張
(見卷一第76頁、卷四第172頁、卷五第15頁)</t>
    <phoneticPr fontId="1" type="noConversion"/>
  </si>
</sst>
</file>

<file path=xl/styles.xml><?xml version="1.0" encoding="utf-8"?>
<styleSheet xmlns="http://schemas.openxmlformats.org/spreadsheetml/2006/main">
  <numFmts count="4">
    <numFmt numFmtId="176" formatCode="#,##0_ "/>
    <numFmt numFmtId="177" formatCode="#,##0_);[Red]\(#,##0\)"/>
    <numFmt numFmtId="178" formatCode="#,##0.000000_);[Red]\(#,##0.000000\)"/>
    <numFmt numFmtId="179" formatCode="#,##0.00_ "/>
  </numFmts>
  <fonts count="4">
    <font>
      <sz val="12"/>
      <color theme="1"/>
      <name val="新細明體"/>
      <family val="2"/>
      <charset val="136"/>
      <scheme val="minor"/>
    </font>
    <font>
      <sz val="9"/>
      <name val="新細明體"/>
      <family val="2"/>
      <charset val="136"/>
      <scheme val="minor"/>
    </font>
    <font>
      <sz val="12"/>
      <color theme="1"/>
      <name val="標楷體"/>
      <family val="4"/>
      <charset val="136"/>
    </font>
    <font>
      <b/>
      <sz val="12"/>
      <color theme="1"/>
      <name val="標楷體"/>
      <family val="4"/>
      <charset val="136"/>
    </font>
  </fonts>
  <fills count="3">
    <fill>
      <patternFill patternType="none"/>
    </fill>
    <fill>
      <patternFill patternType="gray125"/>
    </fill>
    <fill>
      <patternFill patternType="solid">
        <fgColor theme="8" tint="0.79998168889431442"/>
        <bgColor indexed="64"/>
      </patternFill>
    </fill>
  </fills>
  <borders count="18">
    <border>
      <left/>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top/>
      <bottom style="thin">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right style="hair">
        <color auto="1"/>
      </right>
      <top style="hair">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99">
    <xf numFmtId="0" fontId="0" fillId="0" borderId="0" xfId="0">
      <alignment vertical="center"/>
    </xf>
    <xf numFmtId="0" fontId="2" fillId="0" borderId="0" xfId="0" applyFont="1">
      <alignment vertical="center"/>
    </xf>
    <xf numFmtId="10" fontId="2" fillId="0" borderId="0" xfId="0" applyNumberFormat="1" applyFo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wrapText="1"/>
    </xf>
    <xf numFmtId="177" fontId="2" fillId="0" borderId="0" xfId="0" applyNumberFormat="1" applyFont="1">
      <alignment vertical="center"/>
    </xf>
    <xf numFmtId="176" fontId="2" fillId="0" borderId="0" xfId="0" applyNumberFormat="1" applyFont="1" applyAlignment="1">
      <alignmen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176" fontId="2" fillId="0" borderId="2" xfId="0" applyNumberFormat="1" applyFont="1" applyBorder="1" applyAlignment="1">
      <alignment horizontal="center" vertical="center" wrapText="1"/>
    </xf>
    <xf numFmtId="176" fontId="2" fillId="0" borderId="3" xfId="0" applyNumberFormat="1" applyFont="1" applyBorder="1" applyAlignment="1">
      <alignment horizontal="center"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176" fontId="2" fillId="0" borderId="5" xfId="0" applyNumberFormat="1" applyFont="1" applyBorder="1" applyAlignment="1">
      <alignment vertical="center" wrapText="1"/>
    </xf>
    <xf numFmtId="176" fontId="2" fillId="0" borderId="6" xfId="0" applyNumberFormat="1" applyFont="1" applyBorder="1" applyAlignment="1">
      <alignment vertical="center" wrapText="1"/>
    </xf>
    <xf numFmtId="0" fontId="2" fillId="0" borderId="7" xfId="0" applyFont="1" applyBorder="1" applyAlignment="1">
      <alignment vertical="center" wrapText="1"/>
    </xf>
    <xf numFmtId="0" fontId="2" fillId="0" borderId="8" xfId="0" applyFont="1" applyBorder="1" applyAlignment="1">
      <alignment vertical="center" wrapText="1"/>
    </xf>
    <xf numFmtId="176" fontId="3" fillId="0" borderId="8" xfId="0" applyNumberFormat="1" applyFont="1" applyBorder="1" applyAlignment="1">
      <alignmen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lignment vertical="center"/>
    </xf>
    <xf numFmtId="10" fontId="2" fillId="0" borderId="5" xfId="0" applyNumberFormat="1" applyFont="1" applyBorder="1">
      <alignment vertical="center"/>
    </xf>
    <xf numFmtId="177" fontId="2" fillId="0" borderId="5" xfId="0" applyNumberFormat="1" applyFont="1" applyBorder="1">
      <alignment vertical="center"/>
    </xf>
    <xf numFmtId="0" fontId="2" fillId="0" borderId="6" xfId="0" applyFont="1" applyBorder="1">
      <alignment vertical="center"/>
    </xf>
    <xf numFmtId="0" fontId="2" fillId="0" borderId="7" xfId="0" applyFont="1" applyBorder="1">
      <alignment vertical="center"/>
    </xf>
    <xf numFmtId="10" fontId="2" fillId="0" borderId="8" xfId="0" applyNumberFormat="1" applyFont="1" applyBorder="1">
      <alignment vertical="center"/>
    </xf>
    <xf numFmtId="177" fontId="3" fillId="0" borderId="8" xfId="0" applyNumberFormat="1" applyFont="1" applyBorder="1">
      <alignment vertical="center"/>
    </xf>
    <xf numFmtId="0" fontId="2" fillId="0" borderId="3" xfId="0" applyFont="1" applyBorder="1" applyAlignment="1">
      <alignment horizontal="center" vertical="center" wrapText="1"/>
    </xf>
    <xf numFmtId="0" fontId="2" fillId="0" borderId="6" xfId="0" applyFont="1" applyBorder="1" applyAlignment="1">
      <alignment vertical="center" wrapText="1"/>
    </xf>
    <xf numFmtId="0" fontId="2" fillId="0" borderId="9" xfId="0" applyFont="1" applyBorder="1" applyAlignment="1">
      <alignment vertical="center" wrapText="1"/>
    </xf>
    <xf numFmtId="178" fontId="2" fillId="0" borderId="0" xfId="0" applyNumberFormat="1" applyFont="1">
      <alignment vertical="center"/>
    </xf>
    <xf numFmtId="179" fontId="2" fillId="0" borderId="0" xfId="0" applyNumberFormat="1" applyFont="1">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176" fontId="3" fillId="0" borderId="9" xfId="0" applyNumberFormat="1" applyFont="1" applyBorder="1" applyAlignment="1">
      <alignment vertical="center" wrapText="1"/>
    </xf>
    <xf numFmtId="177" fontId="2" fillId="0" borderId="2" xfId="0" applyNumberFormat="1" applyFont="1" applyBorder="1" applyAlignment="1">
      <alignment horizontal="center" vertical="center" wrapText="1"/>
    </xf>
    <xf numFmtId="176" fontId="2" fillId="0" borderId="5" xfId="0" applyNumberFormat="1" applyFont="1" applyBorder="1" applyAlignment="1">
      <alignment horizontal="center" vertical="center" wrapText="1"/>
    </xf>
    <xf numFmtId="176" fontId="2" fillId="0" borderId="6" xfId="0" applyNumberFormat="1" applyFont="1" applyBorder="1" applyAlignment="1">
      <alignment horizontal="center" vertical="center" wrapText="1"/>
    </xf>
    <xf numFmtId="176" fontId="3" fillId="0" borderId="5" xfId="0" applyNumberFormat="1" applyFont="1" applyBorder="1" applyAlignment="1">
      <alignment vertical="center" wrapText="1"/>
    </xf>
    <xf numFmtId="176" fontId="2" fillId="0" borderId="5" xfId="0" applyNumberFormat="1" applyFont="1" applyFill="1" applyBorder="1" applyAlignment="1">
      <alignment vertical="center" wrapText="1"/>
    </xf>
    <xf numFmtId="0" fontId="2" fillId="0" borderId="5" xfId="0" applyFont="1" applyBorder="1" applyAlignment="1">
      <alignment horizontal="center" vertical="center" wrapText="1"/>
    </xf>
    <xf numFmtId="0" fontId="3" fillId="0" borderId="9" xfId="0" applyFont="1" applyBorder="1">
      <alignment vertical="center"/>
    </xf>
    <xf numFmtId="0" fontId="3" fillId="0" borderId="5" xfId="0" applyFont="1" applyBorder="1" applyAlignment="1">
      <alignment vertical="center" wrapText="1"/>
    </xf>
    <xf numFmtId="0" fontId="2" fillId="2" borderId="4" xfId="0" applyFont="1" applyFill="1" applyBorder="1" applyAlignment="1">
      <alignment vertical="center" wrapText="1"/>
    </xf>
    <xf numFmtId="0" fontId="2" fillId="0" borderId="5" xfId="0" applyFont="1" applyFill="1" applyBorder="1" applyAlignment="1">
      <alignment vertical="center" wrapText="1"/>
    </xf>
    <xf numFmtId="176" fontId="2" fillId="0" borderId="6" xfId="0" applyNumberFormat="1" applyFont="1" applyFill="1" applyBorder="1" applyAlignment="1">
      <alignment horizontal="right" vertical="center" wrapText="1"/>
    </xf>
    <xf numFmtId="176" fontId="2" fillId="0" borderId="6" xfId="0" applyNumberFormat="1" applyFont="1" applyBorder="1" applyAlignment="1">
      <alignment horizontal="right" vertical="center" wrapText="1"/>
    </xf>
    <xf numFmtId="176" fontId="2" fillId="0" borderId="6" xfId="0" applyNumberFormat="1" applyFont="1" applyFill="1" applyBorder="1" applyAlignment="1">
      <alignment vertical="center" wrapText="1"/>
    </xf>
    <xf numFmtId="177" fontId="2" fillId="0" borderId="14" xfId="0" applyNumberFormat="1" applyFont="1" applyBorder="1" applyAlignment="1">
      <alignment horizontal="center" vertical="center" wrapText="1"/>
    </xf>
    <xf numFmtId="0" fontId="2" fillId="0" borderId="14" xfId="0" applyFont="1" applyBorder="1" applyAlignment="1">
      <alignment horizontal="center" vertical="center" wrapText="1"/>
    </xf>
    <xf numFmtId="10" fontId="2" fillId="0" borderId="14" xfId="0" applyNumberFormat="1" applyFont="1" applyBorder="1">
      <alignment vertical="center"/>
    </xf>
    <xf numFmtId="177" fontId="2" fillId="0" borderId="14" xfId="0" applyNumberFormat="1" applyFont="1" applyBorder="1">
      <alignment vertical="center"/>
    </xf>
    <xf numFmtId="177" fontId="2" fillId="2" borderId="14" xfId="0" applyNumberFormat="1" applyFont="1" applyFill="1" applyBorder="1">
      <alignment vertical="center"/>
    </xf>
    <xf numFmtId="177" fontId="2" fillId="0" borderId="14" xfId="0" applyNumberFormat="1" applyFont="1" applyFill="1" applyBorder="1">
      <alignment vertical="center"/>
    </xf>
    <xf numFmtId="0" fontId="2" fillId="0" borderId="14" xfId="0" applyFont="1" applyBorder="1" applyAlignment="1">
      <alignment vertical="center" wrapText="1"/>
    </xf>
    <xf numFmtId="177" fontId="3" fillId="0" borderId="14" xfId="0" applyNumberFormat="1" applyFont="1" applyBorder="1">
      <alignment vertical="center"/>
    </xf>
    <xf numFmtId="0" fontId="2" fillId="0" borderId="14" xfId="0" applyFont="1" applyBorder="1">
      <alignment vertical="center"/>
    </xf>
    <xf numFmtId="0" fontId="2" fillId="2" borderId="14" xfId="0" applyFont="1" applyFill="1" applyBorder="1" applyAlignment="1">
      <alignment vertical="center" wrapText="1"/>
    </xf>
    <xf numFmtId="177" fontId="3" fillId="2" borderId="14" xfId="0" applyNumberFormat="1" applyFont="1" applyFill="1" applyBorder="1">
      <alignment vertical="center"/>
    </xf>
    <xf numFmtId="176" fontId="2" fillId="0" borderId="14" xfId="0" applyNumberFormat="1" applyFont="1" applyBorder="1">
      <alignment vertical="center"/>
    </xf>
    <xf numFmtId="177" fontId="3" fillId="0" borderId="14" xfId="0" applyNumberFormat="1" applyFont="1" applyBorder="1" applyAlignment="1">
      <alignment horizontal="center" vertical="center"/>
    </xf>
    <xf numFmtId="177" fontId="2" fillId="0" borderId="14" xfId="0" applyNumberFormat="1" applyFont="1" applyBorder="1" applyAlignment="1">
      <alignment horizontal="center" vertical="center"/>
    </xf>
    <xf numFmtId="0" fontId="2" fillId="0" borderId="14" xfId="0" applyFont="1" applyBorder="1" applyAlignment="1">
      <alignment horizontal="left" vertical="center" wrapText="1"/>
    </xf>
    <xf numFmtId="0" fontId="2" fillId="0" borderId="14" xfId="0" applyFont="1" applyBorder="1" applyAlignment="1">
      <alignment horizontal="left" vertical="center"/>
    </xf>
    <xf numFmtId="0" fontId="2" fillId="0" borderId="14" xfId="0" applyFont="1" applyBorder="1" applyAlignment="1">
      <alignment horizontal="center" vertical="center"/>
    </xf>
    <xf numFmtId="0" fontId="0" fillId="0" borderId="14" xfId="0" applyBorder="1" applyAlignment="1">
      <alignment vertical="center"/>
    </xf>
    <xf numFmtId="177" fontId="2" fillId="0" borderId="15" xfId="0" applyNumberFormat="1" applyFont="1" applyBorder="1" applyAlignment="1">
      <alignment horizontal="center" vertical="center" wrapText="1"/>
    </xf>
    <xf numFmtId="177" fontId="2" fillId="0" borderId="16" xfId="0" applyNumberFormat="1" applyFont="1" applyBorder="1" applyAlignment="1">
      <alignment horizontal="center" vertical="center"/>
    </xf>
    <xf numFmtId="0" fontId="0" fillId="0" borderId="16" xfId="0" applyBorder="1" applyAlignment="1">
      <alignment vertical="center"/>
    </xf>
    <xf numFmtId="0" fontId="0" fillId="0" borderId="17" xfId="0" applyBorder="1" applyAlignment="1">
      <alignment vertical="center"/>
    </xf>
    <xf numFmtId="177" fontId="2" fillId="0" borderId="14" xfId="0" applyNumberFormat="1" applyFont="1" applyBorder="1" applyAlignment="1">
      <alignment horizontal="center" vertical="center" wrapText="1"/>
    </xf>
    <xf numFmtId="0" fontId="2" fillId="0" borderId="14" xfId="0" applyFont="1" applyBorder="1" applyAlignment="1">
      <alignment horizontal="center" vertical="center" wrapText="1"/>
    </xf>
    <xf numFmtId="0" fontId="2" fillId="0" borderId="10" xfId="0" applyFont="1" applyBorder="1" applyAlignment="1">
      <alignment horizontal="left" vertical="center" wrapText="1"/>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176" fontId="2" fillId="0" borderId="2" xfId="0" applyNumberFormat="1" applyFont="1" applyBorder="1" applyAlignment="1">
      <alignment horizontal="center" vertical="center" wrapText="1"/>
    </xf>
    <xf numFmtId="176" fontId="3" fillId="0" borderId="8" xfId="0" applyNumberFormat="1" applyFont="1" applyBorder="1" applyAlignment="1">
      <alignment horizontal="center" vertical="center" wrapText="1"/>
    </xf>
    <xf numFmtId="176" fontId="3" fillId="0" borderId="11" xfId="0" applyNumberFormat="1" applyFont="1" applyBorder="1" applyAlignment="1">
      <alignment horizontal="center" vertical="center" wrapText="1"/>
    </xf>
    <xf numFmtId="176" fontId="3" fillId="0" borderId="13" xfId="0" applyNumberFormat="1" applyFont="1" applyBorder="1" applyAlignment="1">
      <alignment horizontal="center" vertical="center" wrapText="1"/>
    </xf>
    <xf numFmtId="176" fontId="3" fillId="0" borderId="12" xfId="0" applyNumberFormat="1" applyFont="1" applyBorder="1" applyAlignment="1">
      <alignment horizontal="center" vertical="center" wrapText="1"/>
    </xf>
    <xf numFmtId="0" fontId="2" fillId="0" borderId="0" xfId="0" applyFont="1" applyAlignment="1">
      <alignment horizontal="left" vertical="center" wrapText="1"/>
    </xf>
    <xf numFmtId="176" fontId="2"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0" xfId="0" applyFont="1" applyBorder="1" applyAlignment="1">
      <alignment horizontal="left" vertical="center"/>
    </xf>
    <xf numFmtId="0" fontId="2" fillId="0" borderId="0" xfId="0" applyFont="1" applyBorder="1" applyAlignment="1">
      <alignment horizontal="left" vertical="center"/>
    </xf>
    <xf numFmtId="0" fontId="3" fillId="0" borderId="14" xfId="0" applyFont="1" applyBorder="1" applyAlignment="1">
      <alignment horizontal="center" vertical="center"/>
    </xf>
    <xf numFmtId="0" fontId="2" fillId="0" borderId="10" xfId="0" applyFont="1" applyBorder="1" applyAlignment="1">
      <alignment vertical="center"/>
    </xf>
    <xf numFmtId="0" fontId="2" fillId="0" borderId="5" xfId="0" applyFont="1" applyBorder="1" applyAlignment="1">
      <alignment horizontal="left" vertical="center" wrapText="1"/>
    </xf>
    <xf numFmtId="0" fontId="2" fillId="0" borderId="4" xfId="0" applyFont="1" applyBorder="1" applyAlignment="1">
      <alignment horizontal="center" vertical="center"/>
    </xf>
    <xf numFmtId="0" fontId="2" fillId="0" borderId="0" xfId="0" applyFont="1" applyAlignment="1">
      <alignment horizontal="left" vertical="center"/>
    </xf>
    <xf numFmtId="0" fontId="2" fillId="0" borderId="4" xfId="0" applyFont="1" applyBorder="1" applyAlignment="1">
      <alignment horizontal="left" vertical="center"/>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dimension ref="A1:M51"/>
  <sheetViews>
    <sheetView topLeftCell="A10" zoomScale="75" zoomScaleNormal="75" workbookViewId="0">
      <selection activeCell="D3" sqref="D3"/>
    </sheetView>
  </sheetViews>
  <sheetFormatPr defaultRowHeight="16.2"/>
  <cols>
    <col min="1" max="1" width="3.21875" style="1" customWidth="1"/>
    <col min="2" max="2" width="8.5546875" style="5" customWidth="1"/>
    <col min="3" max="3" width="8.109375" style="1" customWidth="1"/>
    <col min="4" max="4" width="17.5546875" style="6" customWidth="1"/>
    <col min="5" max="5" width="15.44140625" style="6" customWidth="1"/>
    <col min="6" max="6" width="16.21875" style="6" customWidth="1"/>
    <col min="7" max="7" width="14.6640625" style="6" customWidth="1"/>
    <col min="8" max="8" width="14.88671875" style="6" customWidth="1"/>
    <col min="9" max="9" width="15.109375" style="6" customWidth="1"/>
    <col min="10" max="10" width="14.6640625" style="6" customWidth="1"/>
    <col min="11" max="11" width="13" style="6" bestFit="1" customWidth="1"/>
    <col min="12" max="12" width="14" style="1" bestFit="1" customWidth="1"/>
    <col min="13" max="13" width="10" style="1" bestFit="1" customWidth="1"/>
    <col min="14" max="16384" width="8.88671875" style="1"/>
  </cols>
  <sheetData>
    <row r="1" spans="1:13">
      <c r="A1" s="66" t="s">
        <v>0</v>
      </c>
      <c r="B1" s="66"/>
      <c r="C1" s="66"/>
      <c r="D1" s="66"/>
      <c r="E1" s="66"/>
      <c r="F1" s="66"/>
      <c r="G1" s="66"/>
      <c r="H1" s="66"/>
      <c r="I1" s="66"/>
      <c r="J1" s="66"/>
      <c r="K1" s="66"/>
      <c r="L1" s="68"/>
      <c r="M1" s="68"/>
    </row>
    <row r="2" spans="1:13" ht="34.200000000000003" customHeight="1">
      <c r="A2" s="74" t="s">
        <v>1</v>
      </c>
      <c r="B2" s="74" t="s">
        <v>2</v>
      </c>
      <c r="C2" s="74" t="s">
        <v>5</v>
      </c>
      <c r="D2" s="73" t="s">
        <v>172</v>
      </c>
      <c r="E2" s="73"/>
      <c r="F2" s="73"/>
      <c r="G2" s="73"/>
      <c r="H2" s="69" t="s">
        <v>103</v>
      </c>
      <c r="I2" s="70"/>
      <c r="J2" s="70"/>
      <c r="K2" s="70"/>
      <c r="L2" s="71"/>
      <c r="M2" s="72"/>
    </row>
    <row r="3" spans="1:13" s="3" customFormat="1" ht="81">
      <c r="A3" s="74"/>
      <c r="B3" s="74"/>
      <c r="C3" s="74"/>
      <c r="D3" s="51" t="s">
        <v>91</v>
      </c>
      <c r="E3" s="51" t="s">
        <v>92</v>
      </c>
      <c r="F3" s="51" t="s">
        <v>93</v>
      </c>
      <c r="G3" s="51" t="s">
        <v>94</v>
      </c>
      <c r="H3" s="51" t="s">
        <v>95</v>
      </c>
      <c r="I3" s="51" t="s">
        <v>96</v>
      </c>
      <c r="J3" s="51" t="s">
        <v>101</v>
      </c>
      <c r="K3" s="51" t="s">
        <v>102</v>
      </c>
      <c r="L3" s="52" t="s">
        <v>168</v>
      </c>
      <c r="M3" s="52" t="s">
        <v>170</v>
      </c>
    </row>
    <row r="4" spans="1:13">
      <c r="A4" s="59">
        <v>1</v>
      </c>
      <c r="B4" s="57" t="s">
        <v>3</v>
      </c>
      <c r="C4" s="53">
        <v>2.7199999999999998E-2</v>
      </c>
      <c r="D4" s="54">
        <f>'附表1-1'!C8</f>
        <v>24024919</v>
      </c>
      <c r="E4" s="54">
        <f>'附表1-1'!D8</f>
        <v>181300</v>
      </c>
      <c r="F4" s="54">
        <f>ROUND(D4*C4,)</f>
        <v>653478</v>
      </c>
      <c r="G4" s="54">
        <f>ROUND(C4*E4,)</f>
        <v>4931</v>
      </c>
      <c r="H4" s="54">
        <f>'附表1-1'!E8</f>
        <v>1866987</v>
      </c>
      <c r="I4" s="54">
        <f>'附表1-1'!F8</f>
        <v>181300</v>
      </c>
      <c r="J4" s="54">
        <f>ROUND(C4*H4,)</f>
        <v>50782</v>
      </c>
      <c r="K4" s="54">
        <f>ROUND(I4*C4,)</f>
        <v>4931</v>
      </c>
      <c r="L4" s="54">
        <f>SUM(J4+K4)</f>
        <v>55713</v>
      </c>
      <c r="M4" s="62">
        <f>ROUND(L4/3,0)</f>
        <v>18571</v>
      </c>
    </row>
    <row r="5" spans="1:13">
      <c r="A5" s="59">
        <v>2</v>
      </c>
      <c r="B5" s="57" t="s">
        <v>171</v>
      </c>
      <c r="C5" s="53">
        <v>2.7199999999999998E-2</v>
      </c>
      <c r="D5" s="54">
        <f>D4</f>
        <v>24024919</v>
      </c>
      <c r="E5" s="54">
        <f>E4</f>
        <v>181300</v>
      </c>
      <c r="F5" s="54">
        <f t="shared" ref="F5:F38" si="0">ROUND(D5*C5,)</f>
        <v>653478</v>
      </c>
      <c r="G5" s="54">
        <f t="shared" ref="G5:G38" si="1">ROUND(C5*E5,)</f>
        <v>4931</v>
      </c>
      <c r="H5" s="54">
        <f>H4</f>
        <v>1866987</v>
      </c>
      <c r="I5" s="54">
        <f>I4</f>
        <v>181300</v>
      </c>
      <c r="J5" s="54">
        <f t="shared" ref="J5:J36" si="2">ROUND(C5*H5,)</f>
        <v>50782</v>
      </c>
      <c r="K5" s="54">
        <f t="shared" ref="K5:K36" si="3">ROUND(I5*C5,)</f>
        <v>4931</v>
      </c>
      <c r="L5" s="54">
        <f t="shared" ref="L5:L38" si="4">SUM(J5+K5)</f>
        <v>55713</v>
      </c>
      <c r="M5" s="62">
        <f t="shared" ref="M5:M38" si="5">ROUND(L5/3,0)</f>
        <v>18571</v>
      </c>
    </row>
    <row r="6" spans="1:13">
      <c r="A6" s="59">
        <v>3</v>
      </c>
      <c r="B6" s="57" t="s">
        <v>7</v>
      </c>
      <c r="C6" s="53">
        <v>2.7199999999999998E-2</v>
      </c>
      <c r="D6" s="54">
        <f>D5</f>
        <v>24024919</v>
      </c>
      <c r="E6" s="54">
        <f t="shared" ref="E6:E38" si="6">E5</f>
        <v>181300</v>
      </c>
      <c r="F6" s="54">
        <f t="shared" si="0"/>
        <v>653478</v>
      </c>
      <c r="G6" s="54">
        <f t="shared" si="1"/>
        <v>4931</v>
      </c>
      <c r="H6" s="54">
        <f t="shared" ref="H6:H38" si="7">H5</f>
        <v>1866987</v>
      </c>
      <c r="I6" s="54">
        <f t="shared" ref="I6:I38" si="8">I5</f>
        <v>181300</v>
      </c>
      <c r="J6" s="54">
        <f t="shared" si="2"/>
        <v>50782</v>
      </c>
      <c r="K6" s="54">
        <f t="shared" si="3"/>
        <v>4931</v>
      </c>
      <c r="L6" s="54">
        <f t="shared" si="4"/>
        <v>55713</v>
      </c>
      <c r="M6" s="62">
        <f t="shared" si="5"/>
        <v>18571</v>
      </c>
    </row>
    <row r="7" spans="1:13" ht="32.4">
      <c r="A7" s="59">
        <v>4</v>
      </c>
      <c r="B7" s="57" t="s">
        <v>20</v>
      </c>
      <c r="C7" s="53">
        <v>2.7199999999999998E-2</v>
      </c>
      <c r="D7" s="54">
        <f t="shared" ref="D7:D38" si="9">D6</f>
        <v>24024919</v>
      </c>
      <c r="E7" s="54">
        <f t="shared" si="6"/>
        <v>181300</v>
      </c>
      <c r="F7" s="54">
        <f t="shared" si="0"/>
        <v>653478</v>
      </c>
      <c r="G7" s="54">
        <f t="shared" si="1"/>
        <v>4931</v>
      </c>
      <c r="H7" s="54">
        <f t="shared" si="7"/>
        <v>1866987</v>
      </c>
      <c r="I7" s="54">
        <f t="shared" si="8"/>
        <v>181300</v>
      </c>
      <c r="J7" s="54">
        <f t="shared" si="2"/>
        <v>50782</v>
      </c>
      <c r="K7" s="54">
        <f t="shared" si="3"/>
        <v>4931</v>
      </c>
      <c r="L7" s="54">
        <f t="shared" si="4"/>
        <v>55713</v>
      </c>
      <c r="M7" s="62">
        <f t="shared" si="5"/>
        <v>18571</v>
      </c>
    </row>
    <row r="8" spans="1:13">
      <c r="A8" s="59">
        <v>5</v>
      </c>
      <c r="B8" s="57" t="s">
        <v>8</v>
      </c>
      <c r="C8" s="53">
        <v>2.4E-2</v>
      </c>
      <c r="D8" s="54">
        <f t="shared" si="9"/>
        <v>24024919</v>
      </c>
      <c r="E8" s="54">
        <f t="shared" si="6"/>
        <v>181300</v>
      </c>
      <c r="F8" s="55">
        <v>576597</v>
      </c>
      <c r="G8" s="55">
        <v>4352</v>
      </c>
      <c r="H8" s="54">
        <f t="shared" si="7"/>
        <v>1866987</v>
      </c>
      <c r="I8" s="54">
        <f t="shared" si="8"/>
        <v>181300</v>
      </c>
      <c r="J8" s="54">
        <f t="shared" si="2"/>
        <v>44808</v>
      </c>
      <c r="K8" s="54">
        <f t="shared" si="3"/>
        <v>4351</v>
      </c>
      <c r="L8" s="54">
        <f t="shared" si="4"/>
        <v>49159</v>
      </c>
      <c r="M8" s="62">
        <f t="shared" si="5"/>
        <v>16386</v>
      </c>
    </row>
    <row r="9" spans="1:13">
      <c r="A9" s="59">
        <v>6</v>
      </c>
      <c r="B9" s="57" t="s">
        <v>9</v>
      </c>
      <c r="C9" s="53">
        <v>2.4E-2</v>
      </c>
      <c r="D9" s="54">
        <f t="shared" si="9"/>
        <v>24024919</v>
      </c>
      <c r="E9" s="54">
        <f t="shared" si="6"/>
        <v>181300</v>
      </c>
      <c r="F9" s="55">
        <v>576597</v>
      </c>
      <c r="G9" s="55">
        <v>4352</v>
      </c>
      <c r="H9" s="54">
        <f t="shared" si="7"/>
        <v>1866987</v>
      </c>
      <c r="I9" s="54">
        <f t="shared" si="8"/>
        <v>181300</v>
      </c>
      <c r="J9" s="54">
        <f t="shared" si="2"/>
        <v>44808</v>
      </c>
      <c r="K9" s="54">
        <f t="shared" si="3"/>
        <v>4351</v>
      </c>
      <c r="L9" s="54">
        <f t="shared" si="4"/>
        <v>49159</v>
      </c>
      <c r="M9" s="62">
        <f t="shared" si="5"/>
        <v>16386</v>
      </c>
    </row>
    <row r="10" spans="1:13">
      <c r="A10" s="59">
        <v>7</v>
      </c>
      <c r="B10" s="57" t="s">
        <v>10</v>
      </c>
      <c r="C10" s="53">
        <v>2.4E-2</v>
      </c>
      <c r="D10" s="54">
        <f t="shared" si="9"/>
        <v>24024919</v>
      </c>
      <c r="E10" s="54">
        <f t="shared" si="6"/>
        <v>181300</v>
      </c>
      <c r="F10" s="55">
        <v>576597</v>
      </c>
      <c r="G10" s="55">
        <v>4352</v>
      </c>
      <c r="H10" s="54">
        <f t="shared" si="7"/>
        <v>1866987</v>
      </c>
      <c r="I10" s="54">
        <f t="shared" si="8"/>
        <v>181300</v>
      </c>
      <c r="J10" s="54">
        <f t="shared" si="2"/>
        <v>44808</v>
      </c>
      <c r="K10" s="54">
        <f t="shared" si="3"/>
        <v>4351</v>
      </c>
      <c r="L10" s="54">
        <f t="shared" si="4"/>
        <v>49159</v>
      </c>
      <c r="M10" s="62">
        <f t="shared" si="5"/>
        <v>16386</v>
      </c>
    </row>
    <row r="11" spans="1:13">
      <c r="A11" s="59">
        <v>8</v>
      </c>
      <c r="B11" s="57" t="s">
        <v>11</v>
      </c>
      <c r="C11" s="53">
        <v>2.4E-2</v>
      </c>
      <c r="D11" s="54">
        <f t="shared" si="9"/>
        <v>24024919</v>
      </c>
      <c r="E11" s="54">
        <f t="shared" si="6"/>
        <v>181300</v>
      </c>
      <c r="F11" s="55">
        <v>576597</v>
      </c>
      <c r="G11" s="55">
        <v>4352</v>
      </c>
      <c r="H11" s="54">
        <f t="shared" si="7"/>
        <v>1866987</v>
      </c>
      <c r="I11" s="54">
        <f t="shared" si="8"/>
        <v>181300</v>
      </c>
      <c r="J11" s="54">
        <f t="shared" si="2"/>
        <v>44808</v>
      </c>
      <c r="K11" s="54">
        <f t="shared" si="3"/>
        <v>4351</v>
      </c>
      <c r="L11" s="54">
        <f t="shared" si="4"/>
        <v>49159</v>
      </c>
      <c r="M11" s="62">
        <f t="shared" si="5"/>
        <v>16386</v>
      </c>
    </row>
    <row r="12" spans="1:13">
      <c r="A12" s="59">
        <v>9</v>
      </c>
      <c r="B12" s="57" t="s">
        <v>12</v>
      </c>
      <c r="C12" s="53">
        <v>2.4E-2</v>
      </c>
      <c r="D12" s="54">
        <f t="shared" si="9"/>
        <v>24024919</v>
      </c>
      <c r="E12" s="54">
        <f t="shared" si="6"/>
        <v>181300</v>
      </c>
      <c r="F12" s="55">
        <v>576597</v>
      </c>
      <c r="G12" s="55">
        <v>4352</v>
      </c>
      <c r="H12" s="54">
        <f t="shared" si="7"/>
        <v>1866987</v>
      </c>
      <c r="I12" s="54">
        <f t="shared" si="8"/>
        <v>181300</v>
      </c>
      <c r="J12" s="54">
        <f t="shared" si="2"/>
        <v>44808</v>
      </c>
      <c r="K12" s="54">
        <f t="shared" si="3"/>
        <v>4351</v>
      </c>
      <c r="L12" s="54">
        <f t="shared" si="4"/>
        <v>49159</v>
      </c>
      <c r="M12" s="62">
        <f t="shared" si="5"/>
        <v>16386</v>
      </c>
    </row>
    <row r="13" spans="1:13">
      <c r="A13" s="59">
        <v>10</v>
      </c>
      <c r="B13" s="57" t="s">
        <v>13</v>
      </c>
      <c r="C13" s="53">
        <v>2.4E-2</v>
      </c>
      <c r="D13" s="54">
        <f t="shared" si="9"/>
        <v>24024919</v>
      </c>
      <c r="E13" s="54">
        <f t="shared" si="6"/>
        <v>181300</v>
      </c>
      <c r="F13" s="55">
        <v>576597</v>
      </c>
      <c r="G13" s="55">
        <v>4352</v>
      </c>
      <c r="H13" s="54">
        <f t="shared" si="7"/>
        <v>1866987</v>
      </c>
      <c r="I13" s="54">
        <f t="shared" si="8"/>
        <v>181300</v>
      </c>
      <c r="J13" s="54">
        <f t="shared" si="2"/>
        <v>44808</v>
      </c>
      <c r="K13" s="54">
        <f t="shared" si="3"/>
        <v>4351</v>
      </c>
      <c r="L13" s="54">
        <f t="shared" si="4"/>
        <v>49159</v>
      </c>
      <c r="M13" s="62">
        <f t="shared" si="5"/>
        <v>16386</v>
      </c>
    </row>
    <row r="14" spans="1:13">
      <c r="A14" s="59">
        <v>11</v>
      </c>
      <c r="B14" s="57" t="s">
        <v>14</v>
      </c>
      <c r="C14" s="53">
        <v>2.4E-2</v>
      </c>
      <c r="D14" s="54">
        <f t="shared" si="9"/>
        <v>24024919</v>
      </c>
      <c r="E14" s="54">
        <f t="shared" si="6"/>
        <v>181300</v>
      </c>
      <c r="F14" s="55">
        <v>576597</v>
      </c>
      <c r="G14" s="55">
        <v>4352</v>
      </c>
      <c r="H14" s="54">
        <f t="shared" si="7"/>
        <v>1866987</v>
      </c>
      <c r="I14" s="54">
        <f t="shared" si="8"/>
        <v>181300</v>
      </c>
      <c r="J14" s="54">
        <f t="shared" si="2"/>
        <v>44808</v>
      </c>
      <c r="K14" s="54">
        <f t="shared" si="3"/>
        <v>4351</v>
      </c>
      <c r="L14" s="54">
        <f t="shared" si="4"/>
        <v>49159</v>
      </c>
      <c r="M14" s="62">
        <f t="shared" si="5"/>
        <v>16386</v>
      </c>
    </row>
    <row r="15" spans="1:13">
      <c r="A15" s="59">
        <v>12</v>
      </c>
      <c r="B15" s="57" t="s">
        <v>15</v>
      </c>
      <c r="C15" s="53">
        <v>2.4E-2</v>
      </c>
      <c r="D15" s="54">
        <f t="shared" si="9"/>
        <v>24024919</v>
      </c>
      <c r="E15" s="54">
        <f t="shared" si="6"/>
        <v>181300</v>
      </c>
      <c r="F15" s="55">
        <v>576597</v>
      </c>
      <c r="G15" s="55">
        <v>4352</v>
      </c>
      <c r="H15" s="54">
        <f t="shared" si="7"/>
        <v>1866987</v>
      </c>
      <c r="I15" s="54">
        <f t="shared" si="8"/>
        <v>181300</v>
      </c>
      <c r="J15" s="54">
        <f t="shared" si="2"/>
        <v>44808</v>
      </c>
      <c r="K15" s="54">
        <f t="shared" si="3"/>
        <v>4351</v>
      </c>
      <c r="L15" s="54">
        <f t="shared" si="4"/>
        <v>49159</v>
      </c>
      <c r="M15" s="62">
        <f t="shared" si="5"/>
        <v>16386</v>
      </c>
    </row>
    <row r="16" spans="1:13">
      <c r="A16" s="66">
        <v>13</v>
      </c>
      <c r="B16" s="65" t="s">
        <v>16</v>
      </c>
      <c r="C16" s="53">
        <v>2.4E-2</v>
      </c>
      <c r="D16" s="54">
        <f t="shared" si="9"/>
        <v>24024919</v>
      </c>
      <c r="E16" s="54">
        <f t="shared" si="6"/>
        <v>181300</v>
      </c>
      <c r="F16" s="55">
        <v>576597</v>
      </c>
      <c r="G16" s="55">
        <v>4352</v>
      </c>
      <c r="H16" s="54">
        <f t="shared" si="7"/>
        <v>1866987</v>
      </c>
      <c r="I16" s="54">
        <f t="shared" si="8"/>
        <v>181300</v>
      </c>
      <c r="J16" s="54">
        <f t="shared" si="2"/>
        <v>44808</v>
      </c>
      <c r="K16" s="54">
        <f t="shared" si="3"/>
        <v>4351</v>
      </c>
      <c r="L16" s="54">
        <f t="shared" si="4"/>
        <v>49159</v>
      </c>
      <c r="M16" s="62">
        <f t="shared" si="5"/>
        <v>16386</v>
      </c>
    </row>
    <row r="17" spans="1:13">
      <c r="A17" s="66"/>
      <c r="B17" s="65"/>
      <c r="C17" s="53">
        <v>2.1600000000000001E-2</v>
      </c>
      <c r="D17" s="54">
        <f t="shared" si="9"/>
        <v>24024919</v>
      </c>
      <c r="E17" s="54">
        <f t="shared" si="6"/>
        <v>181300</v>
      </c>
      <c r="F17" s="54">
        <f t="shared" si="0"/>
        <v>518938</v>
      </c>
      <c r="G17" s="54">
        <f t="shared" si="1"/>
        <v>3916</v>
      </c>
      <c r="H17" s="54">
        <f t="shared" si="7"/>
        <v>1866987</v>
      </c>
      <c r="I17" s="54">
        <f t="shared" si="8"/>
        <v>181300</v>
      </c>
      <c r="J17" s="54">
        <f t="shared" si="2"/>
        <v>40327</v>
      </c>
      <c r="K17" s="54">
        <f t="shared" si="3"/>
        <v>3916</v>
      </c>
      <c r="L17" s="54">
        <f t="shared" si="4"/>
        <v>44243</v>
      </c>
      <c r="M17" s="62">
        <f t="shared" si="5"/>
        <v>14748</v>
      </c>
    </row>
    <row r="18" spans="1:13">
      <c r="A18" s="59">
        <v>14</v>
      </c>
      <c r="B18" s="57" t="s">
        <v>17</v>
      </c>
      <c r="C18" s="53">
        <v>2.4E-2</v>
      </c>
      <c r="D18" s="54">
        <f t="shared" si="9"/>
        <v>24024919</v>
      </c>
      <c r="E18" s="54">
        <f t="shared" si="6"/>
        <v>181300</v>
      </c>
      <c r="F18" s="55">
        <v>576597</v>
      </c>
      <c r="G18" s="55">
        <v>4352</v>
      </c>
      <c r="H18" s="54">
        <f t="shared" si="7"/>
        <v>1866987</v>
      </c>
      <c r="I18" s="54">
        <f t="shared" si="8"/>
        <v>181300</v>
      </c>
      <c r="J18" s="54">
        <f t="shared" si="2"/>
        <v>44808</v>
      </c>
      <c r="K18" s="54">
        <f t="shared" si="3"/>
        <v>4351</v>
      </c>
      <c r="L18" s="54">
        <f t="shared" si="4"/>
        <v>49159</v>
      </c>
      <c r="M18" s="62">
        <f t="shared" si="5"/>
        <v>16386</v>
      </c>
    </row>
    <row r="19" spans="1:13">
      <c r="A19" s="59">
        <v>15</v>
      </c>
      <c r="B19" s="57" t="s">
        <v>18</v>
      </c>
      <c r="C19" s="53">
        <v>2.4E-2</v>
      </c>
      <c r="D19" s="54">
        <f t="shared" si="9"/>
        <v>24024919</v>
      </c>
      <c r="E19" s="54">
        <f t="shared" si="6"/>
        <v>181300</v>
      </c>
      <c r="F19" s="55">
        <v>576597</v>
      </c>
      <c r="G19" s="55">
        <v>4352</v>
      </c>
      <c r="H19" s="54">
        <f t="shared" si="7"/>
        <v>1866987</v>
      </c>
      <c r="I19" s="54">
        <f t="shared" si="8"/>
        <v>181300</v>
      </c>
      <c r="J19" s="54">
        <f t="shared" si="2"/>
        <v>44808</v>
      </c>
      <c r="K19" s="54">
        <f t="shared" si="3"/>
        <v>4351</v>
      </c>
      <c r="L19" s="54">
        <f t="shared" si="4"/>
        <v>49159</v>
      </c>
      <c r="M19" s="62">
        <f t="shared" si="5"/>
        <v>16386</v>
      </c>
    </row>
    <row r="20" spans="1:13">
      <c r="A20" s="67">
        <v>16</v>
      </c>
      <c r="B20" s="65" t="s">
        <v>19</v>
      </c>
      <c r="C20" s="53">
        <v>2.4E-2</v>
      </c>
      <c r="D20" s="54">
        <f t="shared" si="9"/>
        <v>24024919</v>
      </c>
      <c r="E20" s="54">
        <f t="shared" si="6"/>
        <v>181300</v>
      </c>
      <c r="F20" s="55">
        <v>576597</v>
      </c>
      <c r="G20" s="55">
        <v>4352</v>
      </c>
      <c r="H20" s="54">
        <f t="shared" si="7"/>
        <v>1866987</v>
      </c>
      <c r="I20" s="54">
        <f t="shared" si="8"/>
        <v>181300</v>
      </c>
      <c r="J20" s="54">
        <f t="shared" si="2"/>
        <v>44808</v>
      </c>
      <c r="K20" s="54">
        <f t="shared" si="3"/>
        <v>4351</v>
      </c>
      <c r="L20" s="54">
        <f t="shared" si="4"/>
        <v>49159</v>
      </c>
      <c r="M20" s="62">
        <f t="shared" si="5"/>
        <v>16386</v>
      </c>
    </row>
    <row r="21" spans="1:13">
      <c r="A21" s="67"/>
      <c r="B21" s="65"/>
      <c r="C21" s="53">
        <v>2.1600000000000001E-2</v>
      </c>
      <c r="D21" s="54">
        <f t="shared" si="9"/>
        <v>24024919</v>
      </c>
      <c r="E21" s="54">
        <f t="shared" si="6"/>
        <v>181300</v>
      </c>
      <c r="F21" s="54">
        <f t="shared" si="0"/>
        <v>518938</v>
      </c>
      <c r="G21" s="54">
        <f t="shared" si="1"/>
        <v>3916</v>
      </c>
      <c r="H21" s="54">
        <f t="shared" si="7"/>
        <v>1866987</v>
      </c>
      <c r="I21" s="54">
        <f t="shared" si="8"/>
        <v>181300</v>
      </c>
      <c r="J21" s="54">
        <f t="shared" si="2"/>
        <v>40327</v>
      </c>
      <c r="K21" s="54">
        <f t="shared" si="3"/>
        <v>3916</v>
      </c>
      <c r="L21" s="54">
        <f t="shared" si="4"/>
        <v>44243</v>
      </c>
      <c r="M21" s="62">
        <f t="shared" si="5"/>
        <v>14748</v>
      </c>
    </row>
    <row r="22" spans="1:13" ht="48.6">
      <c r="A22" s="59">
        <v>17</v>
      </c>
      <c r="B22" s="57" t="s">
        <v>21</v>
      </c>
      <c r="C22" s="53">
        <v>2.1600000000000001E-2</v>
      </c>
      <c r="D22" s="54">
        <f t="shared" si="9"/>
        <v>24024919</v>
      </c>
      <c r="E22" s="54">
        <f t="shared" si="6"/>
        <v>181300</v>
      </c>
      <c r="F22" s="54">
        <f t="shared" si="0"/>
        <v>518938</v>
      </c>
      <c r="G22" s="54">
        <f t="shared" si="1"/>
        <v>3916</v>
      </c>
      <c r="H22" s="54">
        <f t="shared" si="7"/>
        <v>1866987</v>
      </c>
      <c r="I22" s="54">
        <f t="shared" si="8"/>
        <v>181300</v>
      </c>
      <c r="J22" s="54">
        <f t="shared" si="2"/>
        <v>40327</v>
      </c>
      <c r="K22" s="54">
        <f t="shared" si="3"/>
        <v>3916</v>
      </c>
      <c r="L22" s="54">
        <f t="shared" si="4"/>
        <v>44243</v>
      </c>
      <c r="M22" s="62">
        <f t="shared" si="5"/>
        <v>14748</v>
      </c>
    </row>
    <row r="23" spans="1:13">
      <c r="A23" s="59">
        <v>18</v>
      </c>
      <c r="B23" s="57" t="s">
        <v>22</v>
      </c>
      <c r="C23" s="53">
        <v>2.1600000000000001E-2</v>
      </c>
      <c r="D23" s="54">
        <f t="shared" si="9"/>
        <v>24024919</v>
      </c>
      <c r="E23" s="54">
        <f t="shared" si="6"/>
        <v>181300</v>
      </c>
      <c r="F23" s="54">
        <f t="shared" si="0"/>
        <v>518938</v>
      </c>
      <c r="G23" s="54">
        <f t="shared" si="1"/>
        <v>3916</v>
      </c>
      <c r="H23" s="54">
        <f t="shared" si="7"/>
        <v>1866987</v>
      </c>
      <c r="I23" s="54">
        <f t="shared" si="8"/>
        <v>181300</v>
      </c>
      <c r="J23" s="54">
        <f t="shared" si="2"/>
        <v>40327</v>
      </c>
      <c r="K23" s="54">
        <f t="shared" si="3"/>
        <v>3916</v>
      </c>
      <c r="L23" s="54">
        <f t="shared" si="4"/>
        <v>44243</v>
      </c>
      <c r="M23" s="62">
        <f t="shared" si="5"/>
        <v>14748</v>
      </c>
    </row>
    <row r="24" spans="1:13" ht="48.6">
      <c r="A24" s="59">
        <v>19</v>
      </c>
      <c r="B24" s="57" t="s">
        <v>23</v>
      </c>
      <c r="C24" s="53">
        <v>2.1600000000000001E-2</v>
      </c>
      <c r="D24" s="54">
        <f t="shared" si="9"/>
        <v>24024919</v>
      </c>
      <c r="E24" s="54">
        <f t="shared" si="6"/>
        <v>181300</v>
      </c>
      <c r="F24" s="54">
        <f t="shared" si="0"/>
        <v>518938</v>
      </c>
      <c r="G24" s="54">
        <f t="shared" si="1"/>
        <v>3916</v>
      </c>
      <c r="H24" s="54">
        <f t="shared" si="7"/>
        <v>1866987</v>
      </c>
      <c r="I24" s="54">
        <f t="shared" si="8"/>
        <v>181300</v>
      </c>
      <c r="J24" s="54">
        <f t="shared" si="2"/>
        <v>40327</v>
      </c>
      <c r="K24" s="54">
        <f t="shared" si="3"/>
        <v>3916</v>
      </c>
      <c r="L24" s="54">
        <f t="shared" si="4"/>
        <v>44243</v>
      </c>
      <c r="M24" s="62">
        <f t="shared" si="5"/>
        <v>14748</v>
      </c>
    </row>
    <row r="25" spans="1:13">
      <c r="A25" s="59">
        <v>20</v>
      </c>
      <c r="B25" s="57" t="s">
        <v>24</v>
      </c>
      <c r="C25" s="53">
        <v>2.1600000000000001E-2</v>
      </c>
      <c r="D25" s="54">
        <f t="shared" si="9"/>
        <v>24024919</v>
      </c>
      <c r="E25" s="54">
        <f t="shared" si="6"/>
        <v>181300</v>
      </c>
      <c r="F25" s="54">
        <f t="shared" si="0"/>
        <v>518938</v>
      </c>
      <c r="G25" s="54">
        <f t="shared" si="1"/>
        <v>3916</v>
      </c>
      <c r="H25" s="54">
        <f t="shared" si="7"/>
        <v>1866987</v>
      </c>
      <c r="I25" s="54">
        <f t="shared" si="8"/>
        <v>181300</v>
      </c>
      <c r="J25" s="54">
        <f t="shared" si="2"/>
        <v>40327</v>
      </c>
      <c r="K25" s="54">
        <f t="shared" si="3"/>
        <v>3916</v>
      </c>
      <c r="L25" s="54">
        <f t="shared" si="4"/>
        <v>44243</v>
      </c>
      <c r="M25" s="62">
        <f t="shared" si="5"/>
        <v>14748</v>
      </c>
    </row>
    <row r="26" spans="1:13">
      <c r="A26" s="59">
        <v>21</v>
      </c>
      <c r="B26" s="57" t="s">
        <v>25</v>
      </c>
      <c r="C26" s="53">
        <v>2.1600000000000001E-2</v>
      </c>
      <c r="D26" s="54">
        <f t="shared" si="9"/>
        <v>24024919</v>
      </c>
      <c r="E26" s="54">
        <f t="shared" si="6"/>
        <v>181300</v>
      </c>
      <c r="F26" s="54">
        <f t="shared" si="0"/>
        <v>518938</v>
      </c>
      <c r="G26" s="54">
        <f t="shared" si="1"/>
        <v>3916</v>
      </c>
      <c r="H26" s="54">
        <f t="shared" si="7"/>
        <v>1866987</v>
      </c>
      <c r="I26" s="54">
        <f t="shared" si="8"/>
        <v>181300</v>
      </c>
      <c r="J26" s="54">
        <f t="shared" si="2"/>
        <v>40327</v>
      </c>
      <c r="K26" s="54">
        <f t="shared" si="3"/>
        <v>3916</v>
      </c>
      <c r="L26" s="54">
        <f t="shared" si="4"/>
        <v>44243</v>
      </c>
      <c r="M26" s="62">
        <f t="shared" si="5"/>
        <v>14748</v>
      </c>
    </row>
    <row r="27" spans="1:13">
      <c r="A27" s="59">
        <v>22</v>
      </c>
      <c r="B27" s="57" t="s">
        <v>26</v>
      </c>
      <c r="C27" s="53">
        <v>2.1600000000000001E-2</v>
      </c>
      <c r="D27" s="54">
        <f t="shared" si="9"/>
        <v>24024919</v>
      </c>
      <c r="E27" s="54">
        <f t="shared" si="6"/>
        <v>181300</v>
      </c>
      <c r="F27" s="54">
        <f t="shared" si="0"/>
        <v>518938</v>
      </c>
      <c r="G27" s="54">
        <f t="shared" si="1"/>
        <v>3916</v>
      </c>
      <c r="H27" s="54">
        <f t="shared" si="7"/>
        <v>1866987</v>
      </c>
      <c r="I27" s="54">
        <f t="shared" si="8"/>
        <v>181300</v>
      </c>
      <c r="J27" s="54">
        <f t="shared" si="2"/>
        <v>40327</v>
      </c>
      <c r="K27" s="54">
        <f t="shared" si="3"/>
        <v>3916</v>
      </c>
      <c r="L27" s="54">
        <f t="shared" si="4"/>
        <v>44243</v>
      </c>
      <c r="M27" s="62">
        <f t="shared" si="5"/>
        <v>14748</v>
      </c>
    </row>
    <row r="28" spans="1:13" ht="32.4">
      <c r="A28" s="59">
        <v>23</v>
      </c>
      <c r="B28" s="57" t="s">
        <v>27</v>
      </c>
      <c r="C28" s="53">
        <v>2.1600000000000001E-2</v>
      </c>
      <c r="D28" s="54">
        <f t="shared" si="9"/>
        <v>24024919</v>
      </c>
      <c r="E28" s="54">
        <f t="shared" si="6"/>
        <v>181300</v>
      </c>
      <c r="F28" s="54">
        <f t="shared" si="0"/>
        <v>518938</v>
      </c>
      <c r="G28" s="54">
        <f t="shared" si="1"/>
        <v>3916</v>
      </c>
      <c r="H28" s="54">
        <f t="shared" si="7"/>
        <v>1866987</v>
      </c>
      <c r="I28" s="54">
        <f t="shared" si="8"/>
        <v>181300</v>
      </c>
      <c r="J28" s="54">
        <f t="shared" si="2"/>
        <v>40327</v>
      </c>
      <c r="K28" s="54">
        <f t="shared" si="3"/>
        <v>3916</v>
      </c>
      <c r="L28" s="54">
        <f t="shared" si="4"/>
        <v>44243</v>
      </c>
      <c r="M28" s="62">
        <f t="shared" si="5"/>
        <v>14748</v>
      </c>
    </row>
    <row r="29" spans="1:13">
      <c r="A29" s="59">
        <v>24</v>
      </c>
      <c r="B29" s="57" t="s">
        <v>28</v>
      </c>
      <c r="C29" s="53">
        <v>2.7199999999999998E-2</v>
      </c>
      <c r="D29" s="54">
        <f t="shared" si="9"/>
        <v>24024919</v>
      </c>
      <c r="E29" s="54">
        <f t="shared" si="6"/>
        <v>181300</v>
      </c>
      <c r="F29" s="54">
        <f t="shared" si="0"/>
        <v>653478</v>
      </c>
      <c r="G29" s="54">
        <f t="shared" si="1"/>
        <v>4931</v>
      </c>
      <c r="H29" s="54">
        <f t="shared" si="7"/>
        <v>1866987</v>
      </c>
      <c r="I29" s="54">
        <f t="shared" si="8"/>
        <v>181300</v>
      </c>
      <c r="J29" s="54">
        <f t="shared" si="2"/>
        <v>50782</v>
      </c>
      <c r="K29" s="54">
        <f t="shared" si="3"/>
        <v>4931</v>
      </c>
      <c r="L29" s="54">
        <f t="shared" si="4"/>
        <v>55713</v>
      </c>
      <c r="M29" s="62">
        <f t="shared" si="5"/>
        <v>18571</v>
      </c>
    </row>
    <row r="30" spans="1:13">
      <c r="A30" s="59">
        <v>25</v>
      </c>
      <c r="B30" s="57" t="s">
        <v>29</v>
      </c>
      <c r="C30" s="53">
        <v>2.7199999999999998E-2</v>
      </c>
      <c r="D30" s="54">
        <f t="shared" si="9"/>
        <v>24024919</v>
      </c>
      <c r="E30" s="54">
        <f t="shared" si="6"/>
        <v>181300</v>
      </c>
      <c r="F30" s="54">
        <f t="shared" si="0"/>
        <v>653478</v>
      </c>
      <c r="G30" s="54">
        <f t="shared" si="1"/>
        <v>4931</v>
      </c>
      <c r="H30" s="54">
        <f t="shared" si="7"/>
        <v>1866987</v>
      </c>
      <c r="I30" s="54">
        <f t="shared" si="8"/>
        <v>181300</v>
      </c>
      <c r="J30" s="54">
        <f t="shared" si="2"/>
        <v>50782</v>
      </c>
      <c r="K30" s="54">
        <f t="shared" si="3"/>
        <v>4931</v>
      </c>
      <c r="L30" s="54">
        <f t="shared" si="4"/>
        <v>55713</v>
      </c>
      <c r="M30" s="62">
        <f t="shared" si="5"/>
        <v>18571</v>
      </c>
    </row>
    <row r="31" spans="1:13" ht="64.8">
      <c r="A31" s="59">
        <v>26</v>
      </c>
      <c r="B31" s="57" t="s">
        <v>30</v>
      </c>
      <c r="C31" s="53">
        <v>2.7199999999999998E-2</v>
      </c>
      <c r="D31" s="54">
        <f t="shared" si="9"/>
        <v>24024919</v>
      </c>
      <c r="E31" s="54">
        <f t="shared" si="6"/>
        <v>181300</v>
      </c>
      <c r="F31" s="54">
        <f t="shared" si="0"/>
        <v>653478</v>
      </c>
      <c r="G31" s="54">
        <f t="shared" si="1"/>
        <v>4931</v>
      </c>
      <c r="H31" s="54">
        <f t="shared" si="7"/>
        <v>1866987</v>
      </c>
      <c r="I31" s="54">
        <f t="shared" si="8"/>
        <v>181300</v>
      </c>
      <c r="J31" s="54">
        <f t="shared" si="2"/>
        <v>50782</v>
      </c>
      <c r="K31" s="54">
        <f t="shared" si="3"/>
        <v>4931</v>
      </c>
      <c r="L31" s="54">
        <f t="shared" si="4"/>
        <v>55713</v>
      </c>
      <c r="M31" s="62">
        <f t="shared" si="5"/>
        <v>18571</v>
      </c>
    </row>
    <row r="32" spans="1:13">
      <c r="A32" s="59">
        <v>27</v>
      </c>
      <c r="B32" s="60" t="s">
        <v>31</v>
      </c>
      <c r="C32" s="53">
        <v>2.4E-2</v>
      </c>
      <c r="D32" s="54">
        <f t="shared" si="9"/>
        <v>24024919</v>
      </c>
      <c r="E32" s="54">
        <f t="shared" si="6"/>
        <v>181300</v>
      </c>
      <c r="F32" s="55">
        <v>576597</v>
      </c>
      <c r="G32" s="54">
        <v>4352</v>
      </c>
      <c r="H32" s="54">
        <f t="shared" si="7"/>
        <v>1866987</v>
      </c>
      <c r="I32" s="54">
        <f t="shared" si="8"/>
        <v>181300</v>
      </c>
      <c r="J32" s="54">
        <v>0</v>
      </c>
      <c r="K32" s="54">
        <v>0</v>
      </c>
      <c r="L32" s="54">
        <f t="shared" si="4"/>
        <v>0</v>
      </c>
      <c r="M32" s="62">
        <f t="shared" si="5"/>
        <v>0</v>
      </c>
    </row>
    <row r="33" spans="1:13">
      <c r="A33" s="59">
        <v>28</v>
      </c>
      <c r="B33" s="60" t="s">
        <v>32</v>
      </c>
      <c r="C33" s="53">
        <v>2.7199999999999998E-2</v>
      </c>
      <c r="D33" s="54">
        <f t="shared" si="9"/>
        <v>24024919</v>
      </c>
      <c r="E33" s="54">
        <f t="shared" si="6"/>
        <v>181300</v>
      </c>
      <c r="F33" s="54">
        <f t="shared" si="0"/>
        <v>653478</v>
      </c>
      <c r="G33" s="54">
        <f>ROUND(C33*E33,)</f>
        <v>4931</v>
      </c>
      <c r="H33" s="54">
        <f t="shared" si="7"/>
        <v>1866987</v>
      </c>
      <c r="I33" s="54">
        <f t="shared" si="8"/>
        <v>181300</v>
      </c>
      <c r="J33" s="54">
        <v>0</v>
      </c>
      <c r="K33" s="54">
        <v>0</v>
      </c>
      <c r="L33" s="54">
        <f t="shared" si="4"/>
        <v>0</v>
      </c>
      <c r="M33" s="62">
        <f t="shared" si="5"/>
        <v>0</v>
      </c>
    </row>
    <row r="34" spans="1:13" ht="48.6">
      <c r="A34" s="59">
        <v>29</v>
      </c>
      <c r="B34" s="60" t="s">
        <v>33</v>
      </c>
      <c r="C34" s="53">
        <v>2.4E-2</v>
      </c>
      <c r="D34" s="54">
        <f t="shared" si="9"/>
        <v>24024919</v>
      </c>
      <c r="E34" s="54">
        <f t="shared" si="6"/>
        <v>181300</v>
      </c>
      <c r="F34" s="55">
        <v>576597</v>
      </c>
      <c r="G34" s="55">
        <v>4352</v>
      </c>
      <c r="H34" s="54">
        <f t="shared" si="7"/>
        <v>1866987</v>
      </c>
      <c r="I34" s="54">
        <f t="shared" si="8"/>
        <v>181300</v>
      </c>
      <c r="J34" s="54">
        <v>0</v>
      </c>
      <c r="K34" s="54">
        <v>0</v>
      </c>
      <c r="L34" s="54">
        <f t="shared" si="4"/>
        <v>0</v>
      </c>
      <c r="M34" s="62">
        <f t="shared" si="5"/>
        <v>0</v>
      </c>
    </row>
    <row r="35" spans="1:13">
      <c r="A35" s="59">
        <v>30</v>
      </c>
      <c r="B35" s="57" t="s">
        <v>77</v>
      </c>
      <c r="C35" s="53">
        <v>2.1600000000000001E-2</v>
      </c>
      <c r="D35" s="54">
        <f t="shared" si="9"/>
        <v>24024919</v>
      </c>
      <c r="E35" s="54">
        <f t="shared" si="6"/>
        <v>181300</v>
      </c>
      <c r="F35" s="54">
        <f t="shared" si="0"/>
        <v>518938</v>
      </c>
      <c r="G35" s="54">
        <f t="shared" si="1"/>
        <v>3916</v>
      </c>
      <c r="H35" s="54">
        <f t="shared" si="7"/>
        <v>1866987</v>
      </c>
      <c r="I35" s="54">
        <f t="shared" si="8"/>
        <v>181300</v>
      </c>
      <c r="J35" s="54">
        <f t="shared" si="2"/>
        <v>40327</v>
      </c>
      <c r="K35" s="54">
        <f t="shared" si="3"/>
        <v>3916</v>
      </c>
      <c r="L35" s="54">
        <f t="shared" si="4"/>
        <v>44243</v>
      </c>
      <c r="M35" s="62">
        <f t="shared" si="5"/>
        <v>14748</v>
      </c>
    </row>
    <row r="36" spans="1:13">
      <c r="A36" s="59">
        <v>31</v>
      </c>
      <c r="B36" s="57" t="s">
        <v>35</v>
      </c>
      <c r="C36" s="53">
        <v>2.1600000000000001E-2</v>
      </c>
      <c r="D36" s="54">
        <f t="shared" si="9"/>
        <v>24024919</v>
      </c>
      <c r="E36" s="54">
        <f t="shared" si="6"/>
        <v>181300</v>
      </c>
      <c r="F36" s="54">
        <f t="shared" si="0"/>
        <v>518938</v>
      </c>
      <c r="G36" s="54">
        <f t="shared" si="1"/>
        <v>3916</v>
      </c>
      <c r="H36" s="54">
        <f t="shared" si="7"/>
        <v>1866987</v>
      </c>
      <c r="I36" s="54">
        <f t="shared" si="8"/>
        <v>181300</v>
      </c>
      <c r="J36" s="54">
        <f t="shared" si="2"/>
        <v>40327</v>
      </c>
      <c r="K36" s="54">
        <f t="shared" si="3"/>
        <v>3916</v>
      </c>
      <c r="L36" s="54">
        <f t="shared" si="4"/>
        <v>44243</v>
      </c>
      <c r="M36" s="62">
        <f t="shared" si="5"/>
        <v>14748</v>
      </c>
    </row>
    <row r="37" spans="1:13">
      <c r="A37" s="59">
        <v>32</v>
      </c>
      <c r="B37" s="60" t="s">
        <v>36</v>
      </c>
      <c r="C37" s="53">
        <v>2.1600000000000001E-2</v>
      </c>
      <c r="D37" s="54">
        <f t="shared" si="9"/>
        <v>24024919</v>
      </c>
      <c r="E37" s="54">
        <f t="shared" si="6"/>
        <v>181300</v>
      </c>
      <c r="F37" s="54">
        <f t="shared" si="0"/>
        <v>518938</v>
      </c>
      <c r="G37" s="54">
        <f t="shared" si="1"/>
        <v>3916</v>
      </c>
      <c r="H37" s="54">
        <f t="shared" si="7"/>
        <v>1866987</v>
      </c>
      <c r="I37" s="54">
        <f t="shared" si="8"/>
        <v>181300</v>
      </c>
      <c r="J37" s="54">
        <v>0</v>
      </c>
      <c r="K37" s="54">
        <v>0</v>
      </c>
      <c r="L37" s="54">
        <f t="shared" si="4"/>
        <v>0</v>
      </c>
      <c r="M37" s="62">
        <f t="shared" si="5"/>
        <v>0</v>
      </c>
    </row>
    <row r="38" spans="1:13">
      <c r="A38" s="59">
        <v>33</v>
      </c>
      <c r="B38" s="60" t="s">
        <v>37</v>
      </c>
      <c r="C38" s="53">
        <v>2.1600000000000001E-2</v>
      </c>
      <c r="D38" s="54">
        <f t="shared" si="9"/>
        <v>24024919</v>
      </c>
      <c r="E38" s="54">
        <f t="shared" si="6"/>
        <v>181300</v>
      </c>
      <c r="F38" s="54">
        <f t="shared" si="0"/>
        <v>518938</v>
      </c>
      <c r="G38" s="54">
        <f t="shared" si="1"/>
        <v>3916</v>
      </c>
      <c r="H38" s="54">
        <f t="shared" si="7"/>
        <v>1866987</v>
      </c>
      <c r="I38" s="54">
        <f t="shared" si="8"/>
        <v>181300</v>
      </c>
      <c r="J38" s="54">
        <v>0</v>
      </c>
      <c r="K38" s="54">
        <v>0</v>
      </c>
      <c r="L38" s="54">
        <f t="shared" si="4"/>
        <v>0</v>
      </c>
      <c r="M38" s="62">
        <f t="shared" si="5"/>
        <v>0</v>
      </c>
    </row>
    <row r="39" spans="1:13">
      <c r="A39" s="59"/>
      <c r="B39" s="57" t="s">
        <v>42</v>
      </c>
      <c r="C39" s="53"/>
      <c r="D39" s="64">
        <f>D38+E38</f>
        <v>24206219</v>
      </c>
      <c r="E39" s="64"/>
      <c r="F39" s="58">
        <f>SUM(F4:F38)</f>
        <v>20046376</v>
      </c>
      <c r="G39" s="61">
        <v>151284</v>
      </c>
      <c r="H39" s="54"/>
      <c r="I39" s="54"/>
      <c r="J39" s="58">
        <f>SUM(J4:J38)</f>
        <v>1336767</v>
      </c>
      <c r="K39" s="58">
        <f>SUM(K4:K38)</f>
        <v>129805</v>
      </c>
      <c r="L39" s="54">
        <f>SUM(L4:L38)</f>
        <v>1466572</v>
      </c>
      <c r="M39" s="59"/>
    </row>
    <row r="40" spans="1:13">
      <c r="A40" s="59"/>
      <c r="B40" s="57" t="s">
        <v>89</v>
      </c>
      <c r="C40" s="53"/>
      <c r="D40" s="54"/>
      <c r="E40" s="54"/>
      <c r="F40" s="63">
        <f>F39+G39</f>
        <v>20197660</v>
      </c>
      <c r="G40" s="63"/>
      <c r="H40" s="54"/>
      <c r="I40" s="54"/>
      <c r="J40" s="63">
        <f>J39+K39</f>
        <v>1466572</v>
      </c>
      <c r="K40" s="63"/>
      <c r="L40" s="59"/>
      <c r="M40" s="59"/>
    </row>
    <row r="41" spans="1:13">
      <c r="C41" s="2"/>
    </row>
    <row r="42" spans="1:13">
      <c r="C42" s="2"/>
    </row>
    <row r="43" spans="1:13">
      <c r="C43" s="2"/>
    </row>
    <row r="44" spans="1:13">
      <c r="C44" s="2"/>
    </row>
    <row r="45" spans="1:13">
      <c r="C45" s="2"/>
    </row>
    <row r="46" spans="1:13">
      <c r="C46" s="2"/>
    </row>
    <row r="47" spans="1:13">
      <c r="C47" s="2"/>
    </row>
    <row r="48" spans="1:13">
      <c r="C48" s="2"/>
    </row>
    <row r="49" spans="3:3">
      <c r="C49" s="2"/>
    </row>
    <row r="50" spans="3:3">
      <c r="C50" s="2"/>
    </row>
    <row r="51" spans="3:3">
      <c r="C51" s="2"/>
    </row>
  </sheetData>
  <mergeCells count="13">
    <mergeCell ref="A1:M1"/>
    <mergeCell ref="H2:M2"/>
    <mergeCell ref="D2:G2"/>
    <mergeCell ref="A2:A3"/>
    <mergeCell ref="B2:B3"/>
    <mergeCell ref="C2:C3"/>
    <mergeCell ref="J40:K40"/>
    <mergeCell ref="D39:E39"/>
    <mergeCell ref="F40:G40"/>
    <mergeCell ref="B16:B17"/>
    <mergeCell ref="A16:A17"/>
    <mergeCell ref="B20:B21"/>
    <mergeCell ref="A20:A21"/>
  </mergeCells>
  <phoneticPr fontId="1" type="noConversion"/>
  <printOptions horizontalCentered="1" gridLines="1"/>
  <pageMargins left="0.31496062992125984" right="0.31496062992125984" top="0.6692913385826772" bottom="0.6692913385826772" header="0.31496062992125984" footer="0.51181102362204722"/>
  <pageSetup paperSize="9" scale="80" orientation="landscape" r:id="rId1"/>
  <headerFooter>
    <oddFooter>&amp;C&amp;"標楷體,標準"第 &amp;P 頁，共 &amp;N 頁</oddFooter>
  </headerFooter>
</worksheet>
</file>

<file path=xl/worksheets/sheet2.xml><?xml version="1.0" encoding="utf-8"?>
<worksheet xmlns="http://schemas.openxmlformats.org/spreadsheetml/2006/main" xmlns:r="http://schemas.openxmlformats.org/officeDocument/2006/relationships">
  <dimension ref="A1:G9"/>
  <sheetViews>
    <sheetView workbookViewId="0">
      <selection activeCell="E4" sqref="E4"/>
    </sheetView>
  </sheetViews>
  <sheetFormatPr defaultRowHeight="16.2"/>
  <cols>
    <col min="1" max="1" width="4.109375" style="5" customWidth="1"/>
    <col min="2" max="2" width="19.77734375" style="5" customWidth="1"/>
    <col min="3" max="3" width="15.44140625" style="7" bestFit="1" customWidth="1"/>
    <col min="4" max="4" width="11.44140625" style="7" bestFit="1" customWidth="1"/>
    <col min="5" max="5" width="14.109375" style="7" bestFit="1" customWidth="1"/>
    <col min="6" max="6" width="11.44140625" style="7" bestFit="1" customWidth="1"/>
    <col min="7" max="7" width="11.6640625" style="5" bestFit="1" customWidth="1"/>
    <col min="8" max="16384" width="8.88671875" style="5"/>
  </cols>
  <sheetData>
    <row r="1" spans="1:7">
      <c r="A1" s="75" t="s">
        <v>72</v>
      </c>
      <c r="B1" s="75"/>
      <c r="C1" s="75"/>
      <c r="D1" s="75"/>
      <c r="E1" s="75"/>
      <c r="F1" s="75"/>
      <c r="G1" s="75"/>
    </row>
    <row r="2" spans="1:7" s="4" customFormat="1">
      <c r="A2" s="76" t="s">
        <v>39</v>
      </c>
      <c r="B2" s="78" t="s">
        <v>40</v>
      </c>
      <c r="C2" s="80" t="s">
        <v>38</v>
      </c>
      <c r="D2" s="80"/>
      <c r="E2" s="80" t="s">
        <v>41</v>
      </c>
      <c r="F2" s="80"/>
      <c r="G2" s="29" t="s">
        <v>43</v>
      </c>
    </row>
    <row r="3" spans="1:7" s="4" customFormat="1">
      <c r="A3" s="77"/>
      <c r="B3" s="79"/>
      <c r="C3" s="39" t="s">
        <v>87</v>
      </c>
      <c r="D3" s="39" t="s">
        <v>88</v>
      </c>
      <c r="E3" s="39" t="s">
        <v>87</v>
      </c>
      <c r="F3" s="39" t="s">
        <v>88</v>
      </c>
      <c r="G3" s="21"/>
    </row>
    <row r="4" spans="1:7">
      <c r="A4" s="12">
        <v>1</v>
      </c>
      <c r="B4" s="13" t="s">
        <v>79</v>
      </c>
      <c r="C4" s="42">
        <f>'附表1-2'!C15</f>
        <v>3305104</v>
      </c>
      <c r="D4" s="42">
        <f>'附表1-2'!D15</f>
        <v>181300</v>
      </c>
      <c r="E4" s="14">
        <f>'附表1-2'!E15</f>
        <v>1086160</v>
      </c>
      <c r="F4" s="14">
        <f>'附表1-2'!F15</f>
        <v>181300</v>
      </c>
      <c r="G4" s="30" t="s">
        <v>44</v>
      </c>
    </row>
    <row r="5" spans="1:7" ht="32.4">
      <c r="A5" s="12">
        <v>2</v>
      </c>
      <c r="B5" s="13" t="s">
        <v>80</v>
      </c>
      <c r="C5" s="14">
        <f>'附表1-3'!C13</f>
        <v>3064611</v>
      </c>
      <c r="D5" s="39" t="s">
        <v>90</v>
      </c>
      <c r="E5" s="14">
        <f>'附表1-3'!D13</f>
        <v>780827</v>
      </c>
      <c r="F5" s="39" t="s">
        <v>90</v>
      </c>
      <c r="G5" s="30" t="s">
        <v>45</v>
      </c>
    </row>
    <row r="6" spans="1:7" ht="48.6">
      <c r="A6" s="12">
        <v>3</v>
      </c>
      <c r="B6" s="13" t="s">
        <v>63</v>
      </c>
      <c r="C6" s="14">
        <f>'附表1-4'!C6</f>
        <v>14055204</v>
      </c>
      <c r="D6" s="39" t="s">
        <v>90</v>
      </c>
      <c r="E6" s="14">
        <f>'附表1-4'!D6</f>
        <v>0</v>
      </c>
      <c r="F6" s="39" t="s">
        <v>90</v>
      </c>
      <c r="G6" s="30" t="s">
        <v>46</v>
      </c>
    </row>
    <row r="7" spans="1:7" ht="32.4">
      <c r="A7" s="12">
        <v>4</v>
      </c>
      <c r="B7" s="13" t="s">
        <v>81</v>
      </c>
      <c r="C7" s="14">
        <v>3600000</v>
      </c>
      <c r="D7" s="39" t="s">
        <v>90</v>
      </c>
      <c r="E7" s="42">
        <v>0</v>
      </c>
      <c r="F7" s="39" t="s">
        <v>90</v>
      </c>
      <c r="G7" s="30"/>
    </row>
    <row r="8" spans="1:7">
      <c r="A8" s="12"/>
      <c r="B8" s="13" t="s">
        <v>42</v>
      </c>
      <c r="C8" s="41">
        <f>SUM(C4:C7)</f>
        <v>24024919</v>
      </c>
      <c r="D8" s="41">
        <f>SUM(D4:D7)</f>
        <v>181300</v>
      </c>
      <c r="E8" s="41">
        <f>SUM(E4:E7)</f>
        <v>1866987</v>
      </c>
      <c r="F8" s="41">
        <f>SUM(F4:F7)</f>
        <v>181300</v>
      </c>
      <c r="G8" s="30"/>
    </row>
    <row r="9" spans="1:7">
      <c r="A9" s="16"/>
      <c r="B9" s="17" t="s">
        <v>89</v>
      </c>
      <c r="C9" s="81">
        <f>C8+D8</f>
        <v>24206219</v>
      </c>
      <c r="D9" s="81"/>
      <c r="E9" s="82">
        <f>E8+F8</f>
        <v>2048287</v>
      </c>
      <c r="F9" s="83"/>
      <c r="G9" s="31"/>
    </row>
  </sheetData>
  <mergeCells count="7">
    <mergeCell ref="A1:G1"/>
    <mergeCell ref="A2:A3"/>
    <mergeCell ref="B2:B3"/>
    <mergeCell ref="C2:D2"/>
    <mergeCell ref="C9:D9"/>
    <mergeCell ref="E2:F2"/>
    <mergeCell ref="E9:F9"/>
  </mergeCells>
  <phoneticPr fontId="1" type="noConversion"/>
  <pageMargins left="0.70866141732283472" right="0.70866141732283472" top="0.74803149606299213" bottom="0.74803149606299213" header="0.31496062992125984" footer="0.31496062992125984"/>
  <pageSetup paperSize="9" scale="90" orientation="portrait" r:id="rId1"/>
  <headerFooter>
    <oddFooter>&amp;C&amp;"標楷體,標準"第 &amp;P 頁，共 &amp;N 頁</oddFooter>
  </headerFooter>
</worksheet>
</file>

<file path=xl/worksheets/sheet3.xml><?xml version="1.0" encoding="utf-8"?>
<worksheet xmlns="http://schemas.openxmlformats.org/spreadsheetml/2006/main" xmlns:r="http://schemas.openxmlformats.org/officeDocument/2006/relationships">
  <dimension ref="A1:F16"/>
  <sheetViews>
    <sheetView topLeftCell="A7" workbookViewId="0">
      <selection activeCell="E10" sqref="E10"/>
    </sheetView>
  </sheetViews>
  <sheetFormatPr defaultRowHeight="16.2"/>
  <cols>
    <col min="1" max="1" width="5.77734375" style="5" customWidth="1"/>
    <col min="2" max="2" width="22.33203125" style="5" customWidth="1"/>
    <col min="3" max="3" width="14.109375" style="7" bestFit="1" customWidth="1"/>
    <col min="4" max="5" width="14.44140625" style="7" customWidth="1"/>
    <col min="6" max="6" width="12.44140625" style="7" customWidth="1"/>
    <col min="7" max="16384" width="8.88671875" style="5"/>
  </cols>
  <sheetData>
    <row r="1" spans="1:6">
      <c r="A1" s="85" t="s">
        <v>47</v>
      </c>
      <c r="B1" s="85"/>
      <c r="C1" s="85"/>
      <c r="D1" s="85"/>
      <c r="E1" s="85"/>
      <c r="F1" s="85"/>
    </row>
    <row r="2" spans="1:6" s="4" customFormat="1">
      <c r="A2" s="76" t="s">
        <v>39</v>
      </c>
      <c r="B2" s="78" t="s">
        <v>40</v>
      </c>
      <c r="C2" s="80" t="s">
        <v>38</v>
      </c>
      <c r="D2" s="80"/>
      <c r="E2" s="80" t="s">
        <v>41</v>
      </c>
      <c r="F2" s="86"/>
    </row>
    <row r="3" spans="1:6" s="4" customFormat="1">
      <c r="A3" s="77"/>
      <c r="B3" s="79"/>
      <c r="C3" s="39" t="s">
        <v>87</v>
      </c>
      <c r="D3" s="39" t="s">
        <v>88</v>
      </c>
      <c r="E3" s="39" t="s">
        <v>87</v>
      </c>
      <c r="F3" s="40" t="s">
        <v>88</v>
      </c>
    </row>
    <row r="4" spans="1:6">
      <c r="A4" s="12">
        <v>1</v>
      </c>
      <c r="B4" s="13" t="s">
        <v>78</v>
      </c>
      <c r="C4" s="14">
        <v>415980</v>
      </c>
      <c r="D4" s="39" t="s">
        <v>90</v>
      </c>
      <c r="E4" s="14">
        <v>214850</v>
      </c>
      <c r="F4" s="40" t="s">
        <v>90</v>
      </c>
    </row>
    <row r="5" spans="1:6">
      <c r="A5" s="12">
        <v>2</v>
      </c>
      <c r="B5" s="13" t="s">
        <v>82</v>
      </c>
      <c r="C5" s="14">
        <v>180000</v>
      </c>
      <c r="D5" s="39" t="s">
        <v>90</v>
      </c>
      <c r="E5" s="42">
        <v>73500</v>
      </c>
      <c r="F5" s="40" t="s">
        <v>90</v>
      </c>
    </row>
    <row r="6" spans="1:6" ht="32.4">
      <c r="A6" s="12">
        <v>3</v>
      </c>
      <c r="B6" s="13" t="s">
        <v>48</v>
      </c>
      <c r="C6" s="14">
        <v>297768</v>
      </c>
      <c r="D6" s="39" t="s">
        <v>90</v>
      </c>
      <c r="E6" s="42">
        <v>57500</v>
      </c>
      <c r="F6" s="40" t="s">
        <v>90</v>
      </c>
    </row>
    <row r="7" spans="1:6" ht="32.4">
      <c r="A7" s="12">
        <v>4</v>
      </c>
      <c r="B7" s="13" t="s">
        <v>49</v>
      </c>
      <c r="C7" s="14">
        <v>449900</v>
      </c>
      <c r="D7" s="39" t="s">
        <v>90</v>
      </c>
      <c r="E7" s="14">
        <v>56700</v>
      </c>
      <c r="F7" s="40" t="s">
        <v>90</v>
      </c>
    </row>
    <row r="8" spans="1:6" ht="32.4">
      <c r="A8" s="12">
        <v>5</v>
      </c>
      <c r="B8" s="13" t="s">
        <v>50</v>
      </c>
      <c r="C8" s="14">
        <v>635426</v>
      </c>
      <c r="D8" s="39" t="s">
        <v>90</v>
      </c>
      <c r="E8" s="14">
        <v>0</v>
      </c>
      <c r="F8" s="40" t="s">
        <v>90</v>
      </c>
    </row>
    <row r="9" spans="1:6" ht="32.4">
      <c r="A9" s="12">
        <v>6</v>
      </c>
      <c r="B9" s="13" t="s">
        <v>51</v>
      </c>
      <c r="C9" s="14">
        <v>413535</v>
      </c>
      <c r="D9" s="39" t="s">
        <v>90</v>
      </c>
      <c r="E9" s="14">
        <v>388515</v>
      </c>
      <c r="F9" s="40" t="s">
        <v>90</v>
      </c>
    </row>
    <row r="10" spans="1:6" ht="32.4">
      <c r="A10" s="12">
        <v>7</v>
      </c>
      <c r="B10" s="13" t="s">
        <v>52</v>
      </c>
      <c r="C10" s="14">
        <v>362495</v>
      </c>
      <c r="D10" s="39" t="s">
        <v>90</v>
      </c>
      <c r="E10" s="42">
        <f>'附表1-5'!E40</f>
        <v>263095</v>
      </c>
      <c r="F10" s="40" t="s">
        <v>90</v>
      </c>
    </row>
    <row r="11" spans="1:6" ht="32.4">
      <c r="A11" s="12">
        <v>8</v>
      </c>
      <c r="B11" s="13" t="s">
        <v>83</v>
      </c>
      <c r="C11" s="14">
        <v>150000</v>
      </c>
      <c r="D11" s="39" t="s">
        <v>90</v>
      </c>
      <c r="E11" s="42">
        <v>32000</v>
      </c>
      <c r="F11" s="40" t="s">
        <v>90</v>
      </c>
    </row>
    <row r="12" spans="1:6" ht="32.4">
      <c r="A12" s="12">
        <v>9</v>
      </c>
      <c r="B12" s="47" t="s">
        <v>84</v>
      </c>
      <c r="C12" s="39" t="s">
        <v>90</v>
      </c>
      <c r="D12" s="14">
        <v>181300</v>
      </c>
      <c r="E12" s="39" t="s">
        <v>90</v>
      </c>
      <c r="F12" s="48">
        <v>181300</v>
      </c>
    </row>
    <row r="13" spans="1:6" ht="32.4">
      <c r="A13" s="12">
        <v>10</v>
      </c>
      <c r="B13" s="13" t="s">
        <v>53</v>
      </c>
      <c r="C13" s="14">
        <v>215000</v>
      </c>
      <c r="D13" s="39" t="s">
        <v>90</v>
      </c>
      <c r="E13" s="14">
        <v>0</v>
      </c>
      <c r="F13" s="40" t="s">
        <v>90</v>
      </c>
    </row>
    <row r="14" spans="1:6">
      <c r="A14" s="12">
        <v>11</v>
      </c>
      <c r="B14" s="13" t="s">
        <v>54</v>
      </c>
      <c r="C14" s="14">
        <v>185000</v>
      </c>
      <c r="D14" s="39" t="s">
        <v>90</v>
      </c>
      <c r="E14" s="14">
        <v>0</v>
      </c>
      <c r="F14" s="40" t="s">
        <v>90</v>
      </c>
    </row>
    <row r="15" spans="1:6">
      <c r="A15" s="12"/>
      <c r="B15" s="13" t="s">
        <v>42</v>
      </c>
      <c r="C15" s="41">
        <f>SUM(C4:C14)</f>
        <v>3305104</v>
      </c>
      <c r="D15" s="41">
        <f>SUM(D4:D14)</f>
        <v>181300</v>
      </c>
      <c r="E15" s="41">
        <f>SUM(E4:E14)</f>
        <v>1086160</v>
      </c>
      <c r="F15" s="49">
        <f>SUM(F4:F14)</f>
        <v>181300</v>
      </c>
    </row>
    <row r="16" spans="1:6">
      <c r="A16" s="16"/>
      <c r="B16" s="17" t="s">
        <v>89</v>
      </c>
      <c r="C16" s="81">
        <f>C15+D15</f>
        <v>3486404</v>
      </c>
      <c r="D16" s="81"/>
      <c r="E16" s="82">
        <f>E15+F15</f>
        <v>1267460</v>
      </c>
      <c r="F16" s="84"/>
    </row>
  </sheetData>
  <mergeCells count="7">
    <mergeCell ref="C16:D16"/>
    <mergeCell ref="E16:F16"/>
    <mergeCell ref="A1:F1"/>
    <mergeCell ref="C2:D2"/>
    <mergeCell ref="E2:F2"/>
    <mergeCell ref="B2:B3"/>
    <mergeCell ref="A2:A3"/>
  </mergeCells>
  <phoneticPr fontId="1" type="noConversion"/>
  <pageMargins left="0.70866141732283472" right="0.70866141732283472" top="0.74803149606299213" bottom="0.74803149606299213" header="0.31496062992125984" footer="0.31496062992125984"/>
  <pageSetup paperSize="9" orientation="portrait" r:id="rId1"/>
  <headerFooter>
    <oddFooter>&amp;C&amp;"標楷體,標準"第 &amp;P 頁，共 &amp;N 頁</oddFooter>
  </headerFooter>
</worksheet>
</file>

<file path=xl/worksheets/sheet4.xml><?xml version="1.0" encoding="utf-8"?>
<worksheet xmlns="http://schemas.openxmlformats.org/spreadsheetml/2006/main" xmlns:r="http://schemas.openxmlformats.org/officeDocument/2006/relationships">
  <dimension ref="A1:D13"/>
  <sheetViews>
    <sheetView workbookViewId="0">
      <selection activeCell="B11" sqref="B11"/>
    </sheetView>
  </sheetViews>
  <sheetFormatPr defaultRowHeight="16.2"/>
  <cols>
    <col min="1" max="1" width="5.77734375" style="5" customWidth="1"/>
    <col min="2" max="2" width="43.6640625" style="5" customWidth="1"/>
    <col min="3" max="4" width="14.88671875" style="7" customWidth="1"/>
    <col min="5" max="16384" width="8.88671875" style="5"/>
  </cols>
  <sheetData>
    <row r="1" spans="1:4">
      <c r="A1" s="85" t="s">
        <v>55</v>
      </c>
      <c r="B1" s="85"/>
      <c r="C1" s="85"/>
      <c r="D1" s="85"/>
    </row>
    <row r="2" spans="1:4" s="4" customFormat="1">
      <c r="A2" s="8" t="s">
        <v>39</v>
      </c>
      <c r="B2" s="9" t="s">
        <v>40</v>
      </c>
      <c r="C2" s="10" t="s">
        <v>38</v>
      </c>
      <c r="D2" s="11" t="s">
        <v>41</v>
      </c>
    </row>
    <row r="3" spans="1:4">
      <c r="A3" s="12">
        <v>1</v>
      </c>
      <c r="B3" s="13" t="s">
        <v>173</v>
      </c>
      <c r="C3" s="14">
        <v>280827</v>
      </c>
      <c r="D3" s="15">
        <v>190827</v>
      </c>
    </row>
    <row r="4" spans="1:4">
      <c r="A4" s="12">
        <v>2</v>
      </c>
      <c r="B4" s="13" t="s">
        <v>56</v>
      </c>
      <c r="C4" s="14">
        <v>157284</v>
      </c>
      <c r="D4" s="15">
        <v>70000</v>
      </c>
    </row>
    <row r="5" spans="1:4">
      <c r="A5" s="12">
        <v>3</v>
      </c>
      <c r="B5" s="13" t="s">
        <v>57</v>
      </c>
      <c r="C5" s="14">
        <v>96000</v>
      </c>
      <c r="D5" s="15">
        <v>63000</v>
      </c>
    </row>
    <row r="6" spans="1:4">
      <c r="A6" s="12">
        <v>4</v>
      </c>
      <c r="B6" s="13" t="s">
        <v>58</v>
      </c>
      <c r="C6" s="14">
        <v>1295000</v>
      </c>
      <c r="D6" s="50">
        <v>182000</v>
      </c>
    </row>
    <row r="7" spans="1:4">
      <c r="A7" s="12">
        <v>5</v>
      </c>
      <c r="B7" s="13" t="s">
        <v>76</v>
      </c>
      <c r="C7" s="14">
        <v>750000</v>
      </c>
      <c r="D7" s="15">
        <v>0</v>
      </c>
    </row>
    <row r="8" spans="1:4">
      <c r="A8" s="12">
        <v>6</v>
      </c>
      <c r="B8" s="13" t="s">
        <v>59</v>
      </c>
      <c r="C8" s="14">
        <v>50000</v>
      </c>
      <c r="D8" s="50">
        <v>42000</v>
      </c>
    </row>
    <row r="9" spans="1:4" ht="32.4">
      <c r="A9" s="12">
        <v>7</v>
      </c>
      <c r="B9" s="13" t="s">
        <v>60</v>
      </c>
      <c r="C9" s="14">
        <v>50000</v>
      </c>
      <c r="D9" s="50">
        <v>50000</v>
      </c>
    </row>
    <row r="10" spans="1:4">
      <c r="A10" s="12">
        <v>8</v>
      </c>
      <c r="B10" s="13" t="s">
        <v>174</v>
      </c>
      <c r="C10" s="14">
        <v>15000</v>
      </c>
      <c r="D10" s="50">
        <v>15000</v>
      </c>
    </row>
    <row r="11" spans="1:4">
      <c r="A11" s="12">
        <v>9</v>
      </c>
      <c r="B11" s="13" t="s">
        <v>61</v>
      </c>
      <c r="C11" s="14">
        <v>202500</v>
      </c>
      <c r="D11" s="15">
        <v>0</v>
      </c>
    </row>
    <row r="12" spans="1:4">
      <c r="A12" s="12">
        <v>10</v>
      </c>
      <c r="B12" s="13" t="s">
        <v>62</v>
      </c>
      <c r="C12" s="14">
        <v>168000</v>
      </c>
      <c r="D12" s="15">
        <v>168000</v>
      </c>
    </row>
    <row r="13" spans="1:4">
      <c r="A13" s="16"/>
      <c r="B13" s="17" t="s">
        <v>104</v>
      </c>
      <c r="C13" s="18">
        <f>SUM(C3:C12)</f>
        <v>3064611</v>
      </c>
      <c r="D13" s="37">
        <f>SUM(D3:D12)</f>
        <v>780827</v>
      </c>
    </row>
  </sheetData>
  <mergeCells count="1">
    <mergeCell ref="A1:D1"/>
  </mergeCells>
  <phoneticPr fontId="1" type="noConversion"/>
  <pageMargins left="0.70866141732283472" right="0.70866141732283472" top="0.74803149606299213" bottom="0.74803149606299213" header="0.31496062992125984" footer="0.31496062992125984"/>
  <pageSetup paperSize="9" orientation="portrait" r:id="rId1"/>
  <headerFooter>
    <oddFooter>&amp;C&amp;"標楷體,標準"第 &amp;P 頁，共 &amp;N 頁</oddFooter>
  </headerFooter>
</worksheet>
</file>

<file path=xl/worksheets/sheet5.xml><?xml version="1.0" encoding="utf-8"?>
<worksheet xmlns="http://schemas.openxmlformats.org/spreadsheetml/2006/main" xmlns:r="http://schemas.openxmlformats.org/officeDocument/2006/relationships">
  <dimension ref="A1:D8"/>
  <sheetViews>
    <sheetView workbookViewId="0">
      <selection activeCell="C6" sqref="C6"/>
    </sheetView>
  </sheetViews>
  <sheetFormatPr defaultRowHeight="16.2"/>
  <cols>
    <col min="1" max="1" width="5.77734375" style="5" customWidth="1"/>
    <col min="2" max="2" width="22.33203125" style="5" customWidth="1"/>
    <col min="3" max="4" width="17.88671875" style="7" customWidth="1"/>
    <col min="5" max="16384" width="8.88671875" style="5"/>
  </cols>
  <sheetData>
    <row r="1" spans="1:4">
      <c r="A1" s="85" t="s">
        <v>67</v>
      </c>
      <c r="B1" s="85"/>
      <c r="C1" s="85"/>
      <c r="D1" s="85"/>
    </row>
    <row r="2" spans="1:4" s="4" customFormat="1">
      <c r="A2" s="19" t="s">
        <v>39</v>
      </c>
      <c r="B2" s="20" t="s">
        <v>40</v>
      </c>
      <c r="C2" s="10" t="s">
        <v>38</v>
      </c>
      <c r="D2" s="11" t="s">
        <v>4</v>
      </c>
    </row>
    <row r="3" spans="1:4">
      <c r="A3" s="12">
        <v>1</v>
      </c>
      <c r="B3" s="13" t="s">
        <v>64</v>
      </c>
      <c r="C3" s="14">
        <v>1220204</v>
      </c>
      <c r="D3" s="15">
        <v>0</v>
      </c>
    </row>
    <row r="4" spans="1:4">
      <c r="A4" s="12">
        <v>2</v>
      </c>
      <c r="B4" s="13" t="s">
        <v>65</v>
      </c>
      <c r="C4" s="14">
        <v>835000</v>
      </c>
      <c r="D4" s="15">
        <v>0</v>
      </c>
    </row>
    <row r="5" spans="1:4">
      <c r="A5" s="12">
        <v>3</v>
      </c>
      <c r="B5" s="13" t="s">
        <v>66</v>
      </c>
      <c r="C5" s="14">
        <v>12000000</v>
      </c>
      <c r="D5" s="15">
        <v>0</v>
      </c>
    </row>
    <row r="6" spans="1:4">
      <c r="A6" s="16"/>
      <c r="B6" s="17" t="s">
        <v>104</v>
      </c>
      <c r="C6" s="18">
        <f>SUM(C3:C5)</f>
        <v>14055204</v>
      </c>
      <c r="D6" s="37">
        <f>SUM(D3:D5)</f>
        <v>0</v>
      </c>
    </row>
    <row r="8" spans="1:4">
      <c r="B8" s="1"/>
    </row>
  </sheetData>
  <mergeCells count="1">
    <mergeCell ref="A1:D1"/>
  </mergeCells>
  <phoneticPr fontId="1" type="noConversion"/>
  <pageMargins left="0.70866141732283472" right="0.70866141732283472" top="0.74803149606299213" bottom="0.74803149606299213" header="0.31496062992125984" footer="0.31496062992125984"/>
  <pageSetup paperSize="9" orientation="portrait" r:id="rId1"/>
  <headerFooter>
    <oddFooter>&amp;C&amp;"標楷體,標準"第 &amp;P 頁，共 &amp;N 頁</oddFooter>
  </headerFooter>
</worksheet>
</file>

<file path=xl/worksheets/sheet6.xml><?xml version="1.0" encoding="utf-8"?>
<worksheet xmlns="http://schemas.openxmlformats.org/spreadsheetml/2006/main" xmlns:r="http://schemas.openxmlformats.org/officeDocument/2006/relationships">
  <dimension ref="A1:E40"/>
  <sheetViews>
    <sheetView topLeftCell="A31" workbookViewId="0">
      <selection activeCell="C31" sqref="C31"/>
    </sheetView>
  </sheetViews>
  <sheetFormatPr defaultRowHeight="16.2"/>
  <cols>
    <col min="1" max="1" width="3.5546875" style="5" customWidth="1"/>
    <col min="2" max="3" width="26.88671875" style="5" customWidth="1"/>
    <col min="4" max="4" width="11.5546875" style="7" customWidth="1"/>
    <col min="5" max="5" width="11.5546875" style="5" customWidth="1"/>
    <col min="6" max="16384" width="8.88671875" style="5"/>
  </cols>
  <sheetData>
    <row r="1" spans="1:5">
      <c r="A1" s="85" t="s">
        <v>105</v>
      </c>
      <c r="B1" s="85"/>
      <c r="C1" s="85"/>
      <c r="D1" s="85"/>
      <c r="E1" s="85"/>
    </row>
    <row r="2" spans="1:5" s="4" customFormat="1">
      <c r="A2" s="76" t="s">
        <v>39</v>
      </c>
      <c r="B2" s="78" t="s">
        <v>38</v>
      </c>
      <c r="C2" s="78"/>
      <c r="D2" s="78"/>
      <c r="E2" s="87" t="s">
        <v>4</v>
      </c>
    </row>
    <row r="3" spans="1:5" s="4" customFormat="1">
      <c r="A3" s="77"/>
      <c r="B3" s="43" t="s">
        <v>113</v>
      </c>
      <c r="C3" s="43" t="s">
        <v>114</v>
      </c>
      <c r="D3" s="39" t="s">
        <v>115</v>
      </c>
      <c r="E3" s="88"/>
    </row>
    <row r="4" spans="1:5">
      <c r="A4" s="12"/>
      <c r="B4" s="45" t="s">
        <v>111</v>
      </c>
      <c r="C4" s="13"/>
      <c r="D4" s="14"/>
      <c r="E4" s="30"/>
    </row>
    <row r="5" spans="1:5" ht="32.4">
      <c r="A5" s="12">
        <v>1</v>
      </c>
      <c r="B5" s="13" t="s">
        <v>175</v>
      </c>
      <c r="C5" s="13" t="s">
        <v>106</v>
      </c>
      <c r="D5" s="14">
        <v>53500</v>
      </c>
      <c r="E5" s="15">
        <f>D5</f>
        <v>53500</v>
      </c>
    </row>
    <row r="6" spans="1:5" ht="48.6">
      <c r="A6" s="46">
        <v>2</v>
      </c>
      <c r="B6" s="13" t="s">
        <v>116</v>
      </c>
      <c r="C6" s="13" t="s">
        <v>107</v>
      </c>
      <c r="D6" s="14">
        <v>350</v>
      </c>
      <c r="E6" s="15">
        <v>0</v>
      </c>
    </row>
    <row r="7" spans="1:5">
      <c r="A7" s="12"/>
      <c r="B7" s="45" t="s">
        <v>112</v>
      </c>
      <c r="C7" s="13"/>
      <c r="D7" s="14"/>
      <c r="E7" s="15"/>
    </row>
    <row r="8" spans="1:5" ht="32.4">
      <c r="A8" s="46">
        <v>3</v>
      </c>
      <c r="B8" s="13" t="s">
        <v>117</v>
      </c>
      <c r="C8" s="13" t="s">
        <v>108</v>
      </c>
      <c r="D8" s="14">
        <v>4550</v>
      </c>
      <c r="E8" s="15">
        <v>0</v>
      </c>
    </row>
    <row r="9" spans="1:5" ht="48.6">
      <c r="A9" s="12">
        <v>4</v>
      </c>
      <c r="B9" s="13" t="s">
        <v>118</v>
      </c>
      <c r="C9" s="13" t="s">
        <v>109</v>
      </c>
      <c r="D9" s="14">
        <v>7600</v>
      </c>
      <c r="E9" s="15">
        <f t="shared" ref="E9:E36" si="0">D9</f>
        <v>7600</v>
      </c>
    </row>
    <row r="10" spans="1:5" ht="48.6">
      <c r="A10" s="12">
        <v>5</v>
      </c>
      <c r="B10" s="13" t="s">
        <v>119</v>
      </c>
      <c r="C10" s="13" t="s">
        <v>122</v>
      </c>
      <c r="D10" s="14">
        <v>12500</v>
      </c>
      <c r="E10" s="15">
        <f t="shared" si="0"/>
        <v>12500</v>
      </c>
    </row>
    <row r="11" spans="1:5" ht="48.6">
      <c r="A11" s="12">
        <v>6</v>
      </c>
      <c r="B11" s="13" t="s">
        <v>120</v>
      </c>
      <c r="C11" s="13" t="s">
        <v>110</v>
      </c>
      <c r="D11" s="14">
        <v>9000</v>
      </c>
      <c r="E11" s="15">
        <f t="shared" si="0"/>
        <v>9000</v>
      </c>
    </row>
    <row r="12" spans="1:5" ht="64.8">
      <c r="A12" s="12">
        <v>7</v>
      </c>
      <c r="B12" s="13" t="s">
        <v>121</v>
      </c>
      <c r="C12" s="13" t="s">
        <v>148</v>
      </c>
      <c r="D12" s="14">
        <v>11500</v>
      </c>
      <c r="E12" s="15">
        <f t="shared" si="0"/>
        <v>11500</v>
      </c>
    </row>
    <row r="13" spans="1:5" ht="64.8">
      <c r="A13" s="46">
        <v>8</v>
      </c>
      <c r="B13" s="13" t="s">
        <v>123</v>
      </c>
      <c r="C13" s="13" t="s">
        <v>149</v>
      </c>
      <c r="D13" s="14">
        <v>13800</v>
      </c>
      <c r="E13" s="15">
        <v>0</v>
      </c>
    </row>
    <row r="14" spans="1:5" ht="64.8">
      <c r="A14" s="12">
        <v>9</v>
      </c>
      <c r="B14" s="13" t="s">
        <v>124</v>
      </c>
      <c r="C14" s="13" t="s">
        <v>122</v>
      </c>
      <c r="D14" s="14">
        <v>16500</v>
      </c>
      <c r="E14" s="15">
        <f t="shared" si="0"/>
        <v>16500</v>
      </c>
    </row>
    <row r="15" spans="1:5" ht="48.6">
      <c r="A15" s="12">
        <v>10</v>
      </c>
      <c r="B15" s="13" t="s">
        <v>125</v>
      </c>
      <c r="C15" s="13" t="s">
        <v>110</v>
      </c>
      <c r="D15" s="14">
        <v>9000</v>
      </c>
      <c r="E15" s="15">
        <f t="shared" si="0"/>
        <v>9000</v>
      </c>
    </row>
    <row r="16" spans="1:5" ht="64.8">
      <c r="A16" s="12">
        <v>11</v>
      </c>
      <c r="B16" s="13" t="s">
        <v>126</v>
      </c>
      <c r="C16" s="13" t="s">
        <v>150</v>
      </c>
      <c r="D16" s="14">
        <v>45500</v>
      </c>
      <c r="E16" s="15">
        <f t="shared" si="0"/>
        <v>45500</v>
      </c>
    </row>
    <row r="17" spans="1:5" ht="32.4">
      <c r="A17" s="46">
        <v>12</v>
      </c>
      <c r="B17" s="13" t="s">
        <v>176</v>
      </c>
      <c r="C17" s="13" t="s">
        <v>151</v>
      </c>
      <c r="D17" s="14">
        <v>3500</v>
      </c>
      <c r="E17" s="15">
        <v>0</v>
      </c>
    </row>
    <row r="18" spans="1:5" ht="32.4">
      <c r="A18" s="12">
        <v>13</v>
      </c>
      <c r="B18" s="13" t="s">
        <v>127</v>
      </c>
      <c r="C18" s="13" t="s">
        <v>152</v>
      </c>
      <c r="D18" s="14">
        <v>18000</v>
      </c>
      <c r="E18" s="15">
        <f t="shared" si="0"/>
        <v>18000</v>
      </c>
    </row>
    <row r="19" spans="1:5" ht="32.4">
      <c r="A19" s="12">
        <v>14</v>
      </c>
      <c r="B19" s="13" t="s">
        <v>177</v>
      </c>
      <c r="C19" s="13" t="s">
        <v>153</v>
      </c>
      <c r="D19" s="14">
        <v>6500</v>
      </c>
      <c r="E19" s="15">
        <f t="shared" si="0"/>
        <v>6500</v>
      </c>
    </row>
    <row r="20" spans="1:5" ht="32.4">
      <c r="A20" s="46">
        <v>15</v>
      </c>
      <c r="B20" s="13" t="s">
        <v>128</v>
      </c>
      <c r="C20" s="13" t="s">
        <v>178</v>
      </c>
      <c r="D20" s="14">
        <v>42000</v>
      </c>
      <c r="E20" s="15">
        <v>0</v>
      </c>
    </row>
    <row r="21" spans="1:5" ht="32.4">
      <c r="A21" s="12">
        <v>16</v>
      </c>
      <c r="B21" s="13" t="s">
        <v>129</v>
      </c>
      <c r="C21" s="13" t="s">
        <v>153</v>
      </c>
      <c r="D21" s="14">
        <v>6500</v>
      </c>
      <c r="E21" s="15">
        <f t="shared" si="0"/>
        <v>6500</v>
      </c>
    </row>
    <row r="22" spans="1:5">
      <c r="A22" s="12"/>
      <c r="B22" s="45" t="s">
        <v>130</v>
      </c>
      <c r="C22" s="13"/>
      <c r="D22" s="14"/>
      <c r="E22" s="15"/>
    </row>
    <row r="23" spans="1:5" ht="32.4">
      <c r="A23" s="46">
        <v>17</v>
      </c>
      <c r="B23" s="13" t="s">
        <v>131</v>
      </c>
      <c r="C23" s="13" t="s">
        <v>154</v>
      </c>
      <c r="D23" s="14">
        <v>1200</v>
      </c>
      <c r="E23" s="15">
        <v>0</v>
      </c>
    </row>
    <row r="24" spans="1:5" ht="32.4">
      <c r="A24" s="46">
        <v>18</v>
      </c>
      <c r="B24" s="13" t="s">
        <v>132</v>
      </c>
      <c r="C24" s="13" t="s">
        <v>155</v>
      </c>
      <c r="D24" s="14">
        <v>1200</v>
      </c>
      <c r="E24" s="15">
        <v>0</v>
      </c>
    </row>
    <row r="25" spans="1:5" ht="32.4">
      <c r="A25" s="46">
        <v>19</v>
      </c>
      <c r="B25" s="13" t="s">
        <v>133</v>
      </c>
      <c r="C25" s="13" t="s">
        <v>156</v>
      </c>
      <c r="D25" s="14">
        <v>30000</v>
      </c>
      <c r="E25" s="15">
        <v>0</v>
      </c>
    </row>
    <row r="26" spans="1:5">
      <c r="A26" s="12"/>
      <c r="B26" s="45" t="s">
        <v>134</v>
      </c>
      <c r="C26" s="13"/>
      <c r="D26" s="14"/>
      <c r="E26" s="15"/>
    </row>
    <row r="27" spans="1:5">
      <c r="A27" s="46">
        <v>20</v>
      </c>
      <c r="B27" s="13" t="s">
        <v>135</v>
      </c>
      <c r="C27" s="13" t="s">
        <v>157</v>
      </c>
      <c r="D27" s="14">
        <v>450</v>
      </c>
      <c r="E27" s="15">
        <v>0</v>
      </c>
    </row>
    <row r="28" spans="1:5" ht="32.4">
      <c r="A28" s="12">
        <v>21</v>
      </c>
      <c r="B28" s="13" t="s">
        <v>136</v>
      </c>
      <c r="C28" s="13" t="s">
        <v>158</v>
      </c>
      <c r="D28" s="14">
        <v>10500</v>
      </c>
      <c r="E28" s="15">
        <f t="shared" si="0"/>
        <v>10500</v>
      </c>
    </row>
    <row r="29" spans="1:5">
      <c r="A29" s="12">
        <v>22</v>
      </c>
      <c r="B29" s="13" t="s">
        <v>137</v>
      </c>
      <c r="C29" s="13" t="s">
        <v>159</v>
      </c>
      <c r="D29" s="14">
        <v>1300</v>
      </c>
      <c r="E29" s="15">
        <f t="shared" si="0"/>
        <v>1300</v>
      </c>
    </row>
    <row r="30" spans="1:5" ht="32.4">
      <c r="A30" s="12">
        <v>23</v>
      </c>
      <c r="B30" s="13" t="s">
        <v>138</v>
      </c>
      <c r="C30" s="13" t="s">
        <v>179</v>
      </c>
      <c r="D30" s="14">
        <v>10500</v>
      </c>
      <c r="E30" s="15">
        <f t="shared" si="0"/>
        <v>10500</v>
      </c>
    </row>
    <row r="31" spans="1:5">
      <c r="A31" s="46">
        <v>24</v>
      </c>
      <c r="B31" s="13" t="s">
        <v>139</v>
      </c>
      <c r="C31" s="13" t="s">
        <v>160</v>
      </c>
      <c r="D31" s="14">
        <v>1600</v>
      </c>
      <c r="E31" s="15">
        <v>0</v>
      </c>
    </row>
    <row r="32" spans="1:5">
      <c r="A32" s="46">
        <v>25</v>
      </c>
      <c r="B32" s="13" t="s">
        <v>140</v>
      </c>
      <c r="C32" s="13" t="s">
        <v>161</v>
      </c>
      <c r="D32" s="14">
        <v>750</v>
      </c>
      <c r="E32" s="15">
        <v>0</v>
      </c>
    </row>
    <row r="33" spans="1:5" ht="32.4">
      <c r="A33" s="12">
        <v>26</v>
      </c>
      <c r="B33" s="13" t="s">
        <v>141</v>
      </c>
      <c r="C33" s="13" t="s">
        <v>162</v>
      </c>
      <c r="D33" s="14">
        <v>195</v>
      </c>
      <c r="E33" s="15">
        <f t="shared" si="0"/>
        <v>195</v>
      </c>
    </row>
    <row r="34" spans="1:5">
      <c r="A34" s="12">
        <v>27</v>
      </c>
      <c r="B34" s="13" t="s">
        <v>142</v>
      </c>
      <c r="C34" s="13" t="s">
        <v>163</v>
      </c>
      <c r="D34" s="14">
        <v>3500</v>
      </c>
      <c r="E34" s="15">
        <f t="shared" si="0"/>
        <v>3500</v>
      </c>
    </row>
    <row r="35" spans="1:5" ht="32.4">
      <c r="A35" s="12">
        <v>28</v>
      </c>
      <c r="B35" s="13" t="s">
        <v>143</v>
      </c>
      <c r="C35" s="13" t="s">
        <v>164</v>
      </c>
      <c r="D35" s="14">
        <v>3500</v>
      </c>
      <c r="E35" s="15">
        <f t="shared" si="0"/>
        <v>3500</v>
      </c>
    </row>
    <row r="36" spans="1:5" ht="32.4">
      <c r="A36" s="12">
        <v>29</v>
      </c>
      <c r="B36" s="13" t="s">
        <v>144</v>
      </c>
      <c r="C36" s="13" t="s">
        <v>165</v>
      </c>
      <c r="D36" s="14">
        <v>1500</v>
      </c>
      <c r="E36" s="15">
        <f t="shared" si="0"/>
        <v>1500</v>
      </c>
    </row>
    <row r="37" spans="1:5">
      <c r="A37" s="12"/>
      <c r="B37" s="45" t="s">
        <v>145</v>
      </c>
      <c r="C37" s="13"/>
      <c r="D37" s="14"/>
      <c r="E37" s="15"/>
    </row>
    <row r="38" spans="1:5" ht="32.4">
      <c r="A38" s="46">
        <v>30</v>
      </c>
      <c r="B38" s="13" t="s">
        <v>146</v>
      </c>
      <c r="C38" s="13" t="s">
        <v>166</v>
      </c>
      <c r="D38" s="14">
        <v>12000</v>
      </c>
      <c r="E38" s="15">
        <v>12000</v>
      </c>
    </row>
    <row r="39" spans="1:5" ht="32.4">
      <c r="A39" s="46">
        <v>31</v>
      </c>
      <c r="B39" s="13" t="s">
        <v>147</v>
      </c>
      <c r="C39" s="13" t="s">
        <v>167</v>
      </c>
      <c r="D39" s="14">
        <v>24000</v>
      </c>
      <c r="E39" s="15">
        <v>24000</v>
      </c>
    </row>
    <row r="40" spans="1:5">
      <c r="A40" s="16"/>
      <c r="B40" s="89" t="s">
        <v>42</v>
      </c>
      <c r="C40" s="90"/>
      <c r="D40" s="18">
        <f>SUM(D5:D39)</f>
        <v>362495</v>
      </c>
      <c r="E40" s="18">
        <f>SUM(E5:E39)</f>
        <v>263095</v>
      </c>
    </row>
  </sheetData>
  <mergeCells count="5">
    <mergeCell ref="A1:E1"/>
    <mergeCell ref="B2:D2"/>
    <mergeCell ref="A2:A3"/>
    <mergeCell ref="E2:E3"/>
    <mergeCell ref="B40:C40"/>
  </mergeCells>
  <phoneticPr fontId="1" type="noConversion"/>
  <printOptions horizontalCentered="1"/>
  <pageMargins left="0.70866141732283472" right="0.70866141732283472" top="0.74803149606299213" bottom="0.74803149606299213" header="0.31496062992125984" footer="0.51181102362204722"/>
  <pageSetup paperSize="9" orientation="portrait" r:id="rId1"/>
  <headerFooter>
    <oddFooter>&amp;C&amp;"標楷體,標準"第 &amp;P 頁，共 &amp;N 頁</oddFooter>
  </headerFooter>
</worksheet>
</file>

<file path=xl/worksheets/sheet7.xml><?xml version="1.0" encoding="utf-8"?>
<worksheet xmlns="http://schemas.openxmlformats.org/spreadsheetml/2006/main" xmlns:r="http://schemas.openxmlformats.org/officeDocument/2006/relationships">
  <dimension ref="A1:M20"/>
  <sheetViews>
    <sheetView zoomScale="80" zoomScaleNormal="80" workbookViewId="0">
      <selection activeCell="D3" sqref="D3"/>
    </sheetView>
  </sheetViews>
  <sheetFormatPr defaultRowHeight="16.2"/>
  <cols>
    <col min="1" max="1" width="3.21875" style="1" customWidth="1"/>
    <col min="2" max="2" width="8.109375" style="5" customWidth="1"/>
    <col min="3" max="3" width="7.44140625" style="1" customWidth="1"/>
    <col min="4" max="4" width="15.88671875" style="6" customWidth="1"/>
    <col min="5" max="5" width="14.44140625" style="6" customWidth="1"/>
    <col min="6" max="6" width="14.109375" style="6" customWidth="1"/>
    <col min="7" max="7" width="12.6640625" style="6" customWidth="1"/>
    <col min="8" max="9" width="14.21875" style="1" customWidth="1"/>
    <col min="10" max="10" width="14.6640625" style="1" customWidth="1"/>
    <col min="11" max="11" width="10.44140625" style="1" bestFit="1" customWidth="1"/>
    <col min="12" max="12" width="10.5546875" style="1" bestFit="1" customWidth="1"/>
    <col min="13" max="13" width="9.44140625" style="1" bestFit="1" customWidth="1"/>
    <col min="14" max="16384" width="8.88671875" style="1"/>
  </cols>
  <sheetData>
    <row r="1" spans="1:13">
      <c r="A1" s="91" t="s">
        <v>68</v>
      </c>
      <c r="B1" s="92"/>
      <c r="C1" s="92"/>
      <c r="D1" s="92"/>
      <c r="E1" s="92"/>
      <c r="F1" s="92"/>
      <c r="G1" s="92"/>
      <c r="H1" s="92"/>
      <c r="I1" s="92"/>
      <c r="J1" s="92"/>
      <c r="K1" s="92"/>
      <c r="L1" s="94"/>
      <c r="M1" s="94"/>
    </row>
    <row r="2" spans="1:13" ht="32.4" customHeight="1">
      <c r="A2" s="74" t="s">
        <v>1</v>
      </c>
      <c r="B2" s="74" t="s">
        <v>2</v>
      </c>
      <c r="C2" s="74" t="s">
        <v>5</v>
      </c>
      <c r="D2" s="73" t="s">
        <v>180</v>
      </c>
      <c r="E2" s="73"/>
      <c r="F2" s="73"/>
      <c r="G2" s="73"/>
      <c r="H2" s="73" t="s">
        <v>103</v>
      </c>
      <c r="I2" s="64"/>
      <c r="J2" s="64"/>
      <c r="K2" s="64"/>
      <c r="L2" s="68"/>
      <c r="M2" s="68"/>
    </row>
    <row r="3" spans="1:13" s="3" customFormat="1" ht="97.2">
      <c r="A3" s="74"/>
      <c r="B3" s="74"/>
      <c r="C3" s="74"/>
      <c r="D3" s="51" t="s">
        <v>91</v>
      </c>
      <c r="E3" s="51" t="s">
        <v>92</v>
      </c>
      <c r="F3" s="51" t="s">
        <v>93</v>
      </c>
      <c r="G3" s="51" t="s">
        <v>94</v>
      </c>
      <c r="H3" s="51" t="s">
        <v>99</v>
      </c>
      <c r="I3" s="51" t="s">
        <v>100</v>
      </c>
      <c r="J3" s="52" t="s">
        <v>97</v>
      </c>
      <c r="K3" s="52" t="s">
        <v>98</v>
      </c>
      <c r="L3" s="52" t="s">
        <v>169</v>
      </c>
      <c r="M3" s="52" t="s">
        <v>170</v>
      </c>
    </row>
    <row r="4" spans="1:13">
      <c r="A4" s="67">
        <v>34</v>
      </c>
      <c r="B4" s="65" t="s">
        <v>69</v>
      </c>
      <c r="C4" s="53">
        <v>6.6E-3</v>
      </c>
      <c r="D4" s="54">
        <f>'附表1-1'!C8</f>
        <v>24024919</v>
      </c>
      <c r="E4" s="54">
        <f>'附表1-1'!D8</f>
        <v>181300</v>
      </c>
      <c r="F4" s="54">
        <f t="shared" ref="F4:F8" si="0">ROUND(D4*C4,)</f>
        <v>158564</v>
      </c>
      <c r="G4" s="55">
        <v>1196</v>
      </c>
      <c r="H4" s="54">
        <f>'附表1-1'!E8</f>
        <v>1866987</v>
      </c>
      <c r="I4" s="54">
        <f>'附表1-1'!F8</f>
        <v>181300</v>
      </c>
      <c r="J4" s="54">
        <f>ROUND(C4*H4,)</f>
        <v>12322</v>
      </c>
      <c r="K4" s="54">
        <f>ROUND(I4*C4,)</f>
        <v>1197</v>
      </c>
      <c r="L4" s="54">
        <f>SUM(J4+K4)</f>
        <v>13519</v>
      </c>
      <c r="M4" s="62">
        <f>ROUND(L4/3,0)</f>
        <v>4506</v>
      </c>
    </row>
    <row r="5" spans="1:13">
      <c r="A5" s="67"/>
      <c r="B5" s="65"/>
      <c r="C5" s="53">
        <v>2.5000000000000001E-2</v>
      </c>
      <c r="D5" s="54">
        <f>D4</f>
        <v>24024919</v>
      </c>
      <c r="E5" s="54">
        <f>E4</f>
        <v>181300</v>
      </c>
      <c r="F5" s="54">
        <f t="shared" si="0"/>
        <v>600623</v>
      </c>
      <c r="G5" s="55">
        <v>4532</v>
      </c>
      <c r="H5" s="54">
        <f>H4</f>
        <v>1866987</v>
      </c>
      <c r="I5" s="54">
        <f>I4</f>
        <v>181300</v>
      </c>
      <c r="J5" s="54">
        <f t="shared" ref="J5:J8" si="1">ROUND(C5*H5,)</f>
        <v>46675</v>
      </c>
      <c r="K5" s="54">
        <f t="shared" ref="K5:K8" si="2">ROUND(I5*C5,)</f>
        <v>4533</v>
      </c>
      <c r="L5" s="54">
        <f t="shared" ref="L5:L8" si="3">SUM(J5+K5)</f>
        <v>51208</v>
      </c>
      <c r="M5" s="62">
        <f t="shared" ref="M5:M8" si="4">ROUND(L5/3,0)</f>
        <v>17069</v>
      </c>
    </row>
    <row r="6" spans="1:13">
      <c r="A6" s="67"/>
      <c r="B6" s="65"/>
      <c r="C6" s="53">
        <v>3.3700000000000001E-2</v>
      </c>
      <c r="D6" s="54">
        <f>D5</f>
        <v>24024919</v>
      </c>
      <c r="E6" s="54">
        <f t="shared" ref="E6:E8" si="5">E5</f>
        <v>181300</v>
      </c>
      <c r="F6" s="55">
        <v>809639</v>
      </c>
      <c r="G6" s="56">
        <f t="shared" ref="G6:G7" si="6">ROUND(C6*E6,)</f>
        <v>6110</v>
      </c>
      <c r="H6" s="54">
        <f t="shared" ref="H6:H8" si="7">H5</f>
        <v>1866987</v>
      </c>
      <c r="I6" s="54">
        <f t="shared" ref="I6:I8" si="8">I5</f>
        <v>181300</v>
      </c>
      <c r="J6" s="54">
        <f t="shared" si="1"/>
        <v>62917</v>
      </c>
      <c r="K6" s="54">
        <f t="shared" si="2"/>
        <v>6110</v>
      </c>
      <c r="L6" s="54">
        <f t="shared" si="3"/>
        <v>69027</v>
      </c>
      <c r="M6" s="62">
        <f t="shared" si="4"/>
        <v>23009</v>
      </c>
    </row>
    <row r="7" spans="1:13">
      <c r="A7" s="59">
        <v>35</v>
      </c>
      <c r="B7" s="57" t="s">
        <v>70</v>
      </c>
      <c r="C7" s="53">
        <v>2.5999999999999999E-2</v>
      </c>
      <c r="D7" s="54">
        <f t="shared" ref="D7:D8" si="9">D6</f>
        <v>24024919</v>
      </c>
      <c r="E7" s="54">
        <f t="shared" si="5"/>
        <v>181300</v>
      </c>
      <c r="F7" s="54">
        <f t="shared" si="0"/>
        <v>624648</v>
      </c>
      <c r="G7" s="56">
        <f t="shared" si="6"/>
        <v>4714</v>
      </c>
      <c r="H7" s="54">
        <f t="shared" si="7"/>
        <v>1866987</v>
      </c>
      <c r="I7" s="54">
        <f t="shared" si="8"/>
        <v>181300</v>
      </c>
      <c r="J7" s="54">
        <f t="shared" si="1"/>
        <v>48542</v>
      </c>
      <c r="K7" s="54">
        <f t="shared" si="2"/>
        <v>4714</v>
      </c>
      <c r="L7" s="54">
        <f t="shared" si="3"/>
        <v>53256</v>
      </c>
      <c r="M7" s="62">
        <f t="shared" si="4"/>
        <v>17752</v>
      </c>
    </row>
    <row r="8" spans="1:13">
      <c r="A8" s="59">
        <v>36</v>
      </c>
      <c r="B8" s="57" t="s">
        <v>71</v>
      </c>
      <c r="C8" s="53">
        <v>2.5000000000000001E-2</v>
      </c>
      <c r="D8" s="54">
        <f t="shared" si="9"/>
        <v>24024919</v>
      </c>
      <c r="E8" s="54">
        <f t="shared" si="5"/>
        <v>181300</v>
      </c>
      <c r="F8" s="54">
        <f t="shared" si="0"/>
        <v>600623</v>
      </c>
      <c r="G8" s="55">
        <v>4532</v>
      </c>
      <c r="H8" s="54">
        <f t="shared" si="7"/>
        <v>1866987</v>
      </c>
      <c r="I8" s="54">
        <f t="shared" si="8"/>
        <v>181300</v>
      </c>
      <c r="J8" s="54">
        <f t="shared" si="1"/>
        <v>46675</v>
      </c>
      <c r="K8" s="54">
        <f t="shared" si="2"/>
        <v>4533</v>
      </c>
      <c r="L8" s="54">
        <f t="shared" si="3"/>
        <v>51208</v>
      </c>
      <c r="M8" s="62">
        <f t="shared" si="4"/>
        <v>17069</v>
      </c>
    </row>
    <row r="9" spans="1:13">
      <c r="A9" s="59"/>
      <c r="B9" s="57" t="s">
        <v>42</v>
      </c>
      <c r="C9" s="53"/>
      <c r="D9" s="54"/>
      <c r="E9" s="54"/>
      <c r="F9" s="58">
        <f>SUM(F4:F8)</f>
        <v>2794097</v>
      </c>
      <c r="G9" s="58">
        <f>SUM(G4:G8)</f>
        <v>21084</v>
      </c>
      <c r="H9" s="59"/>
      <c r="I9" s="59"/>
      <c r="J9" s="58">
        <f>SUM(J4:J8)</f>
        <v>217131</v>
      </c>
      <c r="K9" s="58">
        <f>SUM(K4:K8)</f>
        <v>21087</v>
      </c>
      <c r="L9" s="54">
        <f>SUM(L4:L8)</f>
        <v>238218</v>
      </c>
      <c r="M9" s="59"/>
    </row>
    <row r="10" spans="1:13">
      <c r="A10" s="59"/>
      <c r="B10" s="57" t="s">
        <v>89</v>
      </c>
      <c r="C10" s="53"/>
      <c r="D10" s="54"/>
      <c r="E10" s="54"/>
      <c r="F10" s="63">
        <f>F9+G9</f>
        <v>2815181</v>
      </c>
      <c r="G10" s="63"/>
      <c r="H10" s="59"/>
      <c r="I10" s="59"/>
      <c r="J10" s="63">
        <f>J9+K9</f>
        <v>238218</v>
      </c>
      <c r="K10" s="93"/>
      <c r="L10" s="59"/>
      <c r="M10" s="59"/>
    </row>
    <row r="11" spans="1:13">
      <c r="C11" s="2"/>
    </row>
    <row r="12" spans="1:13">
      <c r="C12" s="2"/>
    </row>
    <row r="13" spans="1:13">
      <c r="C13" s="2"/>
      <c r="H13" s="6"/>
    </row>
    <row r="14" spans="1:13">
      <c r="C14" s="2"/>
    </row>
    <row r="15" spans="1:13">
      <c r="C15" s="33"/>
      <c r="F15" s="32"/>
      <c r="G15" s="32"/>
    </row>
    <row r="16" spans="1:13">
      <c r="C16" s="33"/>
      <c r="F16" s="32"/>
      <c r="G16" s="32"/>
    </row>
    <row r="17" spans="3:7">
      <c r="C17" s="33"/>
      <c r="F17" s="32"/>
      <c r="G17" s="32"/>
    </row>
    <row r="18" spans="3:7">
      <c r="C18" s="2"/>
      <c r="F18" s="32"/>
      <c r="G18" s="32"/>
    </row>
    <row r="19" spans="3:7">
      <c r="C19" s="2"/>
    </row>
    <row r="20" spans="3:7">
      <c r="C20" s="2"/>
    </row>
  </sheetData>
  <mergeCells count="11">
    <mergeCell ref="A1:K1"/>
    <mergeCell ref="A2:A3"/>
    <mergeCell ref="B2:B3"/>
    <mergeCell ref="C2:C3"/>
    <mergeCell ref="J10:K10"/>
    <mergeCell ref="F10:G10"/>
    <mergeCell ref="D2:G2"/>
    <mergeCell ref="A4:A6"/>
    <mergeCell ref="B4:B6"/>
    <mergeCell ref="H2:M2"/>
    <mergeCell ref="L1:M1"/>
  </mergeCells>
  <phoneticPr fontId="1" type="noConversion"/>
  <printOptions horizontalCentered="1"/>
  <pageMargins left="0.70866141732283472" right="0.70866141732283472" top="0.74803149606299213" bottom="0.74803149606299213" header="0.31496062992125984" footer="0.51181102362204722"/>
  <pageSetup paperSize="9" scale="80" orientation="landscape" r:id="rId1"/>
  <headerFooter>
    <oddFooter>&amp;C&amp;"標楷體,標準"第 &amp;P 頁，共 &amp;N 頁</oddFooter>
  </headerFooter>
</worksheet>
</file>

<file path=xl/worksheets/sheet8.xml><?xml version="1.0" encoding="utf-8"?>
<worksheet xmlns="http://schemas.openxmlformats.org/spreadsheetml/2006/main" xmlns:r="http://schemas.openxmlformats.org/officeDocument/2006/relationships">
  <dimension ref="A1:E55"/>
  <sheetViews>
    <sheetView tabSelected="1" topLeftCell="A31" workbookViewId="0">
      <selection activeCell="F1" sqref="F1"/>
    </sheetView>
  </sheetViews>
  <sheetFormatPr defaultRowHeight="16.2"/>
  <cols>
    <col min="1" max="1" width="3.21875" style="1" customWidth="1"/>
    <col min="2" max="2" width="23.5546875" style="5" customWidth="1"/>
    <col min="3" max="3" width="10.21875" style="1" customWidth="1"/>
    <col min="4" max="4" width="14.6640625" style="6" customWidth="1"/>
    <col min="5" max="5" width="14.6640625" style="1" customWidth="1"/>
    <col min="6" max="7" width="10.44140625" style="1" bestFit="1" customWidth="1"/>
    <col min="8" max="16384" width="8.88671875" style="1"/>
  </cols>
  <sheetData>
    <row r="1" spans="1:5">
      <c r="A1" s="97" t="s">
        <v>73</v>
      </c>
      <c r="B1" s="97"/>
      <c r="C1" s="97"/>
      <c r="D1" s="97"/>
      <c r="E1" s="97"/>
    </row>
    <row r="2" spans="1:5" s="3" customFormat="1" ht="32.4">
      <c r="A2" s="34" t="s">
        <v>1</v>
      </c>
      <c r="B2" s="35" t="s">
        <v>2</v>
      </c>
      <c r="C2" s="35" t="s">
        <v>5</v>
      </c>
      <c r="D2" s="38" t="s">
        <v>75</v>
      </c>
      <c r="E2" s="36" t="s">
        <v>74</v>
      </c>
    </row>
    <row r="3" spans="1:5">
      <c r="A3" s="22">
        <v>1</v>
      </c>
      <c r="B3" s="13" t="s">
        <v>3</v>
      </c>
      <c r="C3" s="23">
        <v>2.7199999999999998E-2</v>
      </c>
      <c r="D3" s="24">
        <f>ROUND(C3*3000000,)</f>
        <v>81600</v>
      </c>
      <c r="E3" s="25">
        <v>0</v>
      </c>
    </row>
    <row r="4" spans="1:5">
      <c r="A4" s="22">
        <v>2</v>
      </c>
      <c r="B4" s="13" t="s">
        <v>6</v>
      </c>
      <c r="C4" s="23">
        <v>2.7199999999999998E-2</v>
      </c>
      <c r="D4" s="24">
        <f t="shared" ref="D4:D42" si="0">ROUND(C4*3000000,)</f>
        <v>81600</v>
      </c>
      <c r="E4" s="25">
        <v>0</v>
      </c>
    </row>
    <row r="5" spans="1:5">
      <c r="A5" s="22">
        <v>3</v>
      </c>
      <c r="B5" s="13" t="s">
        <v>7</v>
      </c>
      <c r="C5" s="23">
        <v>2.7199999999999998E-2</v>
      </c>
      <c r="D5" s="24">
        <f t="shared" si="0"/>
        <v>81600</v>
      </c>
      <c r="E5" s="25">
        <v>0</v>
      </c>
    </row>
    <row r="6" spans="1:5">
      <c r="A6" s="22">
        <v>4</v>
      </c>
      <c r="B6" s="13" t="s">
        <v>85</v>
      </c>
      <c r="C6" s="23">
        <v>2.7199999999999998E-2</v>
      </c>
      <c r="D6" s="24">
        <f t="shared" si="0"/>
        <v>81600</v>
      </c>
      <c r="E6" s="25">
        <v>0</v>
      </c>
    </row>
    <row r="7" spans="1:5">
      <c r="A7" s="22">
        <v>5</v>
      </c>
      <c r="B7" s="13" t="s">
        <v>8</v>
      </c>
      <c r="C7" s="23">
        <v>2.4E-2</v>
      </c>
      <c r="D7" s="24">
        <f t="shared" si="0"/>
        <v>72000</v>
      </c>
      <c r="E7" s="25">
        <v>0</v>
      </c>
    </row>
    <row r="8" spans="1:5">
      <c r="A8" s="22">
        <v>6</v>
      </c>
      <c r="B8" s="13" t="s">
        <v>9</v>
      </c>
      <c r="C8" s="23">
        <v>2.4E-2</v>
      </c>
      <c r="D8" s="24">
        <f t="shared" si="0"/>
        <v>72000</v>
      </c>
      <c r="E8" s="25">
        <v>0</v>
      </c>
    </row>
    <row r="9" spans="1:5">
      <c r="A9" s="22">
        <v>7</v>
      </c>
      <c r="B9" s="13" t="s">
        <v>10</v>
      </c>
      <c r="C9" s="23">
        <v>2.4E-2</v>
      </c>
      <c r="D9" s="24">
        <f t="shared" si="0"/>
        <v>72000</v>
      </c>
      <c r="E9" s="25">
        <v>0</v>
      </c>
    </row>
    <row r="10" spans="1:5">
      <c r="A10" s="22">
        <v>8</v>
      </c>
      <c r="B10" s="13" t="s">
        <v>11</v>
      </c>
      <c r="C10" s="23">
        <v>2.4E-2</v>
      </c>
      <c r="D10" s="24">
        <f t="shared" si="0"/>
        <v>72000</v>
      </c>
      <c r="E10" s="25">
        <v>0</v>
      </c>
    </row>
    <row r="11" spans="1:5">
      <c r="A11" s="22">
        <v>9</v>
      </c>
      <c r="B11" s="13" t="s">
        <v>12</v>
      </c>
      <c r="C11" s="23">
        <v>2.4E-2</v>
      </c>
      <c r="D11" s="24">
        <f t="shared" si="0"/>
        <v>72000</v>
      </c>
      <c r="E11" s="25">
        <v>0</v>
      </c>
    </row>
    <row r="12" spans="1:5">
      <c r="A12" s="22">
        <v>10</v>
      </c>
      <c r="B12" s="13" t="s">
        <v>13</v>
      </c>
      <c r="C12" s="23">
        <v>2.4E-2</v>
      </c>
      <c r="D12" s="24">
        <f t="shared" si="0"/>
        <v>72000</v>
      </c>
      <c r="E12" s="25">
        <v>0</v>
      </c>
    </row>
    <row r="13" spans="1:5">
      <c r="A13" s="22">
        <v>11</v>
      </c>
      <c r="B13" s="13" t="s">
        <v>14</v>
      </c>
      <c r="C13" s="23">
        <v>2.4E-2</v>
      </c>
      <c r="D13" s="24">
        <f t="shared" si="0"/>
        <v>72000</v>
      </c>
      <c r="E13" s="25">
        <v>0</v>
      </c>
    </row>
    <row r="14" spans="1:5">
      <c r="A14" s="22">
        <v>12</v>
      </c>
      <c r="B14" s="13" t="s">
        <v>15</v>
      </c>
      <c r="C14" s="23">
        <v>2.4E-2</v>
      </c>
      <c r="D14" s="24">
        <f t="shared" si="0"/>
        <v>72000</v>
      </c>
      <c r="E14" s="25">
        <v>0</v>
      </c>
    </row>
    <row r="15" spans="1:5">
      <c r="A15" s="98">
        <v>13</v>
      </c>
      <c r="B15" s="95" t="s">
        <v>16</v>
      </c>
      <c r="C15" s="23">
        <v>2.4E-2</v>
      </c>
      <c r="D15" s="24">
        <f t="shared" si="0"/>
        <v>72000</v>
      </c>
      <c r="E15" s="25">
        <v>0</v>
      </c>
    </row>
    <row r="16" spans="1:5">
      <c r="A16" s="98"/>
      <c r="B16" s="95"/>
      <c r="C16" s="23">
        <v>2.1600000000000001E-2</v>
      </c>
      <c r="D16" s="24">
        <f t="shared" si="0"/>
        <v>64800</v>
      </c>
      <c r="E16" s="25">
        <v>0</v>
      </c>
    </row>
    <row r="17" spans="1:5">
      <c r="A17" s="22">
        <v>14</v>
      </c>
      <c r="B17" s="13" t="s">
        <v>17</v>
      </c>
      <c r="C17" s="23">
        <v>2.4E-2</v>
      </c>
      <c r="D17" s="24">
        <f t="shared" si="0"/>
        <v>72000</v>
      </c>
      <c r="E17" s="25">
        <v>0</v>
      </c>
    </row>
    <row r="18" spans="1:5">
      <c r="A18" s="22">
        <v>15</v>
      </c>
      <c r="B18" s="13" t="s">
        <v>18</v>
      </c>
      <c r="C18" s="23">
        <v>2.4E-2</v>
      </c>
      <c r="D18" s="24">
        <f t="shared" si="0"/>
        <v>72000</v>
      </c>
      <c r="E18" s="25">
        <v>0</v>
      </c>
    </row>
    <row r="19" spans="1:5">
      <c r="A19" s="96">
        <v>16</v>
      </c>
      <c r="B19" s="95" t="s">
        <v>19</v>
      </c>
      <c r="C19" s="23">
        <v>2.4E-2</v>
      </c>
      <c r="D19" s="24">
        <f t="shared" si="0"/>
        <v>72000</v>
      </c>
      <c r="E19" s="25">
        <v>0</v>
      </c>
    </row>
    <row r="20" spans="1:5">
      <c r="A20" s="96"/>
      <c r="B20" s="95"/>
      <c r="C20" s="23">
        <v>2.1600000000000001E-2</v>
      </c>
      <c r="D20" s="24">
        <f t="shared" si="0"/>
        <v>64800</v>
      </c>
      <c r="E20" s="25">
        <v>0</v>
      </c>
    </row>
    <row r="21" spans="1:5">
      <c r="A21" s="22">
        <v>17</v>
      </c>
      <c r="B21" s="13" t="s">
        <v>86</v>
      </c>
      <c r="C21" s="23">
        <v>2.1600000000000001E-2</v>
      </c>
      <c r="D21" s="24">
        <f t="shared" si="0"/>
        <v>64800</v>
      </c>
      <c r="E21" s="25">
        <v>0</v>
      </c>
    </row>
    <row r="22" spans="1:5">
      <c r="A22" s="22">
        <v>18</v>
      </c>
      <c r="B22" s="13" t="s">
        <v>22</v>
      </c>
      <c r="C22" s="23">
        <v>2.1600000000000001E-2</v>
      </c>
      <c r="D22" s="24">
        <f t="shared" si="0"/>
        <v>64800</v>
      </c>
      <c r="E22" s="25">
        <v>0</v>
      </c>
    </row>
    <row r="23" spans="1:5">
      <c r="A23" s="22">
        <v>19</v>
      </c>
      <c r="B23" s="13" t="s">
        <v>23</v>
      </c>
      <c r="C23" s="23">
        <v>2.1600000000000001E-2</v>
      </c>
      <c r="D23" s="24">
        <f t="shared" si="0"/>
        <v>64800</v>
      </c>
      <c r="E23" s="25">
        <v>0</v>
      </c>
    </row>
    <row r="24" spans="1:5">
      <c r="A24" s="22">
        <v>20</v>
      </c>
      <c r="B24" s="13" t="s">
        <v>24</v>
      </c>
      <c r="C24" s="23">
        <v>2.1600000000000001E-2</v>
      </c>
      <c r="D24" s="24">
        <f t="shared" si="0"/>
        <v>64800</v>
      </c>
      <c r="E24" s="25">
        <v>0</v>
      </c>
    </row>
    <row r="25" spans="1:5">
      <c r="A25" s="22">
        <v>21</v>
      </c>
      <c r="B25" s="13" t="s">
        <v>25</v>
      </c>
      <c r="C25" s="23">
        <v>2.1600000000000001E-2</v>
      </c>
      <c r="D25" s="24">
        <f t="shared" si="0"/>
        <v>64800</v>
      </c>
      <c r="E25" s="25">
        <v>0</v>
      </c>
    </row>
    <row r="26" spans="1:5">
      <c r="A26" s="22">
        <v>22</v>
      </c>
      <c r="B26" s="13" t="s">
        <v>26</v>
      </c>
      <c r="C26" s="23">
        <v>2.1600000000000001E-2</v>
      </c>
      <c r="D26" s="24">
        <f t="shared" si="0"/>
        <v>64800</v>
      </c>
      <c r="E26" s="25">
        <v>0</v>
      </c>
    </row>
    <row r="27" spans="1:5">
      <c r="A27" s="22">
        <v>23</v>
      </c>
      <c r="B27" s="13" t="s">
        <v>27</v>
      </c>
      <c r="C27" s="23">
        <v>2.1600000000000001E-2</v>
      </c>
      <c r="D27" s="24">
        <f t="shared" si="0"/>
        <v>64800</v>
      </c>
      <c r="E27" s="25">
        <v>0</v>
      </c>
    </row>
    <row r="28" spans="1:5">
      <c r="A28" s="22">
        <v>24</v>
      </c>
      <c r="B28" s="13" t="s">
        <v>28</v>
      </c>
      <c r="C28" s="23">
        <v>2.7199999999999998E-2</v>
      </c>
      <c r="D28" s="24">
        <f t="shared" si="0"/>
        <v>81600</v>
      </c>
      <c r="E28" s="25">
        <v>0</v>
      </c>
    </row>
    <row r="29" spans="1:5">
      <c r="A29" s="22">
        <v>25</v>
      </c>
      <c r="B29" s="13" t="s">
        <v>29</v>
      </c>
      <c r="C29" s="23">
        <v>2.7199999999999998E-2</v>
      </c>
      <c r="D29" s="24">
        <f t="shared" si="0"/>
        <v>81600</v>
      </c>
      <c r="E29" s="25">
        <v>0</v>
      </c>
    </row>
    <row r="30" spans="1:5">
      <c r="A30" s="22">
        <v>26</v>
      </c>
      <c r="B30" s="13" t="s">
        <v>30</v>
      </c>
      <c r="C30" s="23">
        <v>2.7199999999999998E-2</v>
      </c>
      <c r="D30" s="24">
        <f t="shared" si="0"/>
        <v>81600</v>
      </c>
      <c r="E30" s="25">
        <v>0</v>
      </c>
    </row>
    <row r="31" spans="1:5">
      <c r="A31" s="22">
        <v>27</v>
      </c>
      <c r="B31" s="13" t="s">
        <v>31</v>
      </c>
      <c r="C31" s="23">
        <v>2.4E-2</v>
      </c>
      <c r="D31" s="24">
        <f t="shared" si="0"/>
        <v>72000</v>
      </c>
      <c r="E31" s="25">
        <v>0</v>
      </c>
    </row>
    <row r="32" spans="1:5">
      <c r="A32" s="22">
        <v>28</v>
      </c>
      <c r="B32" s="13" t="s">
        <v>32</v>
      </c>
      <c r="C32" s="23">
        <v>2.7199999999999998E-2</v>
      </c>
      <c r="D32" s="24">
        <f t="shared" si="0"/>
        <v>81600</v>
      </c>
      <c r="E32" s="25">
        <v>0</v>
      </c>
    </row>
    <row r="33" spans="1:5">
      <c r="A33" s="22">
        <v>29</v>
      </c>
      <c r="B33" s="13" t="s">
        <v>33</v>
      </c>
      <c r="C33" s="23">
        <v>2.4E-2</v>
      </c>
      <c r="D33" s="24">
        <f t="shared" si="0"/>
        <v>72000</v>
      </c>
      <c r="E33" s="25">
        <v>0</v>
      </c>
    </row>
    <row r="34" spans="1:5">
      <c r="A34" s="22">
        <v>30</v>
      </c>
      <c r="B34" s="13" t="s">
        <v>34</v>
      </c>
      <c r="C34" s="23">
        <v>2.1600000000000001E-2</v>
      </c>
      <c r="D34" s="24">
        <f t="shared" si="0"/>
        <v>64800</v>
      </c>
      <c r="E34" s="25">
        <v>0</v>
      </c>
    </row>
    <row r="35" spans="1:5">
      <c r="A35" s="22">
        <v>31</v>
      </c>
      <c r="B35" s="13" t="s">
        <v>35</v>
      </c>
      <c r="C35" s="23">
        <v>2.1600000000000001E-2</v>
      </c>
      <c r="D35" s="24">
        <f t="shared" si="0"/>
        <v>64800</v>
      </c>
      <c r="E35" s="25">
        <v>0</v>
      </c>
    </row>
    <row r="36" spans="1:5">
      <c r="A36" s="22">
        <v>32</v>
      </c>
      <c r="B36" s="13" t="s">
        <v>36</v>
      </c>
      <c r="C36" s="23">
        <v>2.1600000000000001E-2</v>
      </c>
      <c r="D36" s="24">
        <f t="shared" si="0"/>
        <v>64800</v>
      </c>
      <c r="E36" s="25">
        <v>0</v>
      </c>
    </row>
    <row r="37" spans="1:5">
      <c r="A37" s="22">
        <v>33</v>
      </c>
      <c r="B37" s="13" t="s">
        <v>37</v>
      </c>
      <c r="C37" s="23">
        <v>2.1600000000000001E-2</v>
      </c>
      <c r="D37" s="24">
        <f t="shared" si="0"/>
        <v>64800</v>
      </c>
      <c r="E37" s="25">
        <v>0</v>
      </c>
    </row>
    <row r="38" spans="1:5">
      <c r="A38" s="96">
        <v>34</v>
      </c>
      <c r="B38" s="95" t="s">
        <v>69</v>
      </c>
      <c r="C38" s="23">
        <v>6.6E-3</v>
      </c>
      <c r="D38" s="24">
        <f t="shared" si="0"/>
        <v>19800</v>
      </c>
      <c r="E38" s="25">
        <v>0</v>
      </c>
    </row>
    <row r="39" spans="1:5">
      <c r="A39" s="96"/>
      <c r="B39" s="95"/>
      <c r="C39" s="23">
        <v>2.5000000000000001E-2</v>
      </c>
      <c r="D39" s="24">
        <f t="shared" si="0"/>
        <v>75000</v>
      </c>
      <c r="E39" s="25">
        <v>0</v>
      </c>
    </row>
    <row r="40" spans="1:5">
      <c r="A40" s="96"/>
      <c r="B40" s="95"/>
      <c r="C40" s="23">
        <v>3.3700000000000001E-2</v>
      </c>
      <c r="D40" s="24">
        <f t="shared" si="0"/>
        <v>101100</v>
      </c>
      <c r="E40" s="25">
        <v>0</v>
      </c>
    </row>
    <row r="41" spans="1:5">
      <c r="A41" s="22">
        <v>35</v>
      </c>
      <c r="B41" s="13" t="s">
        <v>70</v>
      </c>
      <c r="C41" s="23">
        <v>2.5999999999999999E-2</v>
      </c>
      <c r="D41" s="24">
        <f t="shared" si="0"/>
        <v>78000</v>
      </c>
      <c r="E41" s="25">
        <v>0</v>
      </c>
    </row>
    <row r="42" spans="1:5">
      <c r="A42" s="22">
        <v>36</v>
      </c>
      <c r="B42" s="13" t="s">
        <v>71</v>
      </c>
      <c r="C42" s="23">
        <v>2.5000000000000001E-2</v>
      </c>
      <c r="D42" s="24">
        <f t="shared" si="0"/>
        <v>75000</v>
      </c>
      <c r="E42" s="25">
        <v>0</v>
      </c>
    </row>
    <row r="43" spans="1:5">
      <c r="A43" s="26"/>
      <c r="B43" s="17" t="s">
        <v>42</v>
      </c>
      <c r="C43" s="27"/>
      <c r="D43" s="28">
        <f>SUM(D3:D42)</f>
        <v>2852100</v>
      </c>
      <c r="E43" s="44">
        <v>0</v>
      </c>
    </row>
    <row r="44" spans="1:5">
      <c r="C44" s="2"/>
    </row>
    <row r="45" spans="1:5">
      <c r="C45" s="2"/>
    </row>
    <row r="46" spans="1:5">
      <c r="C46" s="2"/>
    </row>
    <row r="47" spans="1:5">
      <c r="C47" s="2"/>
    </row>
    <row r="48" spans="1:5">
      <c r="C48" s="2"/>
    </row>
    <row r="49" spans="3:3">
      <c r="C49" s="2"/>
    </row>
    <row r="50" spans="3:3">
      <c r="C50" s="2"/>
    </row>
    <row r="51" spans="3:3">
      <c r="C51" s="2"/>
    </row>
    <row r="52" spans="3:3">
      <c r="C52" s="2"/>
    </row>
    <row r="53" spans="3:3">
      <c r="C53" s="2"/>
    </row>
    <row r="54" spans="3:3">
      <c r="C54" s="2"/>
    </row>
    <row r="55" spans="3:3">
      <c r="C55" s="2"/>
    </row>
  </sheetData>
  <mergeCells count="7">
    <mergeCell ref="B38:B40"/>
    <mergeCell ref="A38:A40"/>
    <mergeCell ref="A1:E1"/>
    <mergeCell ref="A15:A16"/>
    <mergeCell ref="B15:B16"/>
    <mergeCell ref="A19:A20"/>
    <mergeCell ref="B19:B20"/>
  </mergeCells>
  <phoneticPr fontId="1" type="noConversion"/>
  <pageMargins left="0.70866141732283472" right="0.70866141732283472" top="0.74803149606299213" bottom="0.74803149606299213" header="0.31496062992125984" footer="0.31496062992125984"/>
  <pageSetup paperSize="9" orientation="portrait" r:id="rId1"/>
  <headerFooter>
    <oddFooter>&amp;C第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8</vt:i4>
      </vt:variant>
      <vt:variant>
        <vt:lpstr>已命名的範圍</vt:lpstr>
      </vt:variant>
      <vt:variant>
        <vt:i4>5</vt:i4>
      </vt:variant>
    </vt:vector>
  </HeadingPairs>
  <TitlesOfParts>
    <vt:vector size="13" baseType="lpstr">
      <vt:lpstr>附表1</vt:lpstr>
      <vt:lpstr>附表1-1</vt:lpstr>
      <vt:lpstr>附表1-2</vt:lpstr>
      <vt:lpstr>附表1-3</vt:lpstr>
      <vt:lpstr>附表1-4</vt:lpstr>
      <vt:lpstr>附表1-5</vt:lpstr>
      <vt:lpstr>附表2</vt:lpstr>
      <vt:lpstr>附表3</vt:lpstr>
      <vt:lpstr>附表1!Print_Area</vt:lpstr>
      <vt:lpstr>'附表1-1'!Print_Area</vt:lpstr>
      <vt:lpstr>附表2!Print_Area</vt:lpstr>
      <vt:lpstr>附表1!Print_Titles</vt:lpstr>
      <vt:lpstr>'附表1-5'!Print_Titles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張文瑞</dc:creator>
  <cp:lastModifiedBy>TpdUser</cp:lastModifiedBy>
  <cp:lastPrinted>2016-01-15T09:37:54Z</cp:lastPrinted>
  <dcterms:created xsi:type="dcterms:W3CDTF">2015-07-28T03:06:54Z</dcterms:created>
  <dcterms:modified xsi:type="dcterms:W3CDTF">2016-01-15T10:00:18Z</dcterms:modified>
</cp:coreProperties>
</file>