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 activeTab="1"/>
  </bookViews>
  <sheets>
    <sheet name="總表" sheetId="8" r:id="rId1"/>
    <sheet name="附表1" sheetId="7" r:id="rId2"/>
    <sheet name="附表2" sheetId="9" r:id="rId3"/>
  </sheets>
  <definedNames>
    <definedName name="_xlnm.Print_Titles" localSheetId="1">附表1!$1:$3</definedName>
  </definedNames>
  <calcPr calcId="125725"/>
</workbook>
</file>

<file path=xl/calcChain.xml><?xml version="1.0" encoding="utf-8"?>
<calcChain xmlns="http://schemas.openxmlformats.org/spreadsheetml/2006/main">
  <c r="E7" i="8"/>
  <c r="E12" s="1"/>
  <c r="D11"/>
  <c r="E10"/>
  <c r="E9"/>
  <c r="E11" s="1"/>
  <c r="E6"/>
  <c r="E5"/>
  <c r="E4"/>
  <c r="C6"/>
  <c r="C7" s="1"/>
  <c r="P72" i="7"/>
  <c r="F72"/>
  <c r="F31" i="9"/>
  <c r="F32"/>
  <c r="F33"/>
  <c r="F34"/>
  <c r="F35"/>
  <c r="F36"/>
  <c r="F37"/>
  <c r="F39" s="1"/>
  <c r="F30"/>
  <c r="F21"/>
  <c r="F22"/>
  <c r="F23"/>
  <c r="F20"/>
  <c r="F15"/>
  <c r="F16"/>
  <c r="F17"/>
  <c r="F14"/>
  <c r="F18" s="1"/>
  <c r="F6"/>
  <c r="F7"/>
  <c r="F8"/>
  <c r="F9"/>
  <c r="F10"/>
  <c r="F11"/>
  <c r="F5"/>
  <c r="F24" l="1"/>
  <c r="F12"/>
  <c r="F25" s="1"/>
  <c r="F27" s="1"/>
  <c r="F56" i="7"/>
  <c r="F57"/>
  <c r="F58"/>
  <c r="F59"/>
  <c r="F60"/>
  <c r="F61"/>
  <c r="F62"/>
  <c r="F63"/>
  <c r="F64"/>
  <c r="F65"/>
  <c r="F55"/>
  <c r="P41"/>
  <c r="F51"/>
  <c r="F50"/>
  <c r="F49"/>
  <c r="F48"/>
  <c r="F47"/>
  <c r="F46"/>
  <c r="F45"/>
  <c r="F44"/>
  <c r="F43"/>
  <c r="F42"/>
  <c r="F41"/>
  <c r="F40"/>
  <c r="F39"/>
  <c r="F38"/>
  <c r="F37"/>
  <c r="F28"/>
  <c r="F29"/>
  <c r="F30"/>
  <c r="F31"/>
  <c r="F32"/>
  <c r="F33"/>
  <c r="F27"/>
  <c r="F23"/>
  <c r="F22"/>
  <c r="F21"/>
  <c r="F20"/>
  <c r="F19"/>
  <c r="F18"/>
  <c r="F24" s="1"/>
  <c r="F6"/>
  <c r="F7"/>
  <c r="F8"/>
  <c r="F9"/>
  <c r="F10"/>
  <c r="F11"/>
  <c r="F12"/>
  <c r="F13"/>
  <c r="F14"/>
  <c r="F5"/>
  <c r="P56"/>
  <c r="P57"/>
  <c r="P58"/>
  <c r="P59"/>
  <c r="P60"/>
  <c r="P61"/>
  <c r="P62"/>
  <c r="P63"/>
  <c r="P64"/>
  <c r="P65"/>
  <c r="P66"/>
  <c r="P67"/>
  <c r="P55"/>
  <c r="P38"/>
  <c r="P39"/>
  <c r="P40"/>
  <c r="P49"/>
  <c r="P8"/>
  <c r="P28"/>
  <c r="P29"/>
  <c r="P30"/>
  <c r="P31"/>
  <c r="P32"/>
  <c r="P33"/>
  <c r="P27"/>
  <c r="P47"/>
  <c r="P48"/>
  <c r="P19"/>
  <c r="P20"/>
  <c r="P21"/>
  <c r="P22"/>
  <c r="P23"/>
  <c r="P45"/>
  <c r="P46"/>
  <c r="P18"/>
  <c r="P24" s="1"/>
  <c r="P14"/>
  <c r="P13"/>
  <c r="P43"/>
  <c r="P42"/>
  <c r="P11"/>
  <c r="P10"/>
  <c r="P44"/>
  <c r="P9"/>
  <c r="P12"/>
  <c r="P7"/>
  <c r="P6"/>
  <c r="P5"/>
  <c r="P15" s="1"/>
  <c r="P52" l="1"/>
  <c r="P34"/>
  <c r="P68"/>
  <c r="P69" s="1"/>
  <c r="F15"/>
  <c r="F71" s="1"/>
  <c r="F52"/>
  <c r="F34"/>
  <c r="P71" l="1"/>
</calcChain>
</file>

<file path=xl/sharedStrings.xml><?xml version="1.0" encoding="utf-8"?>
<sst xmlns="http://schemas.openxmlformats.org/spreadsheetml/2006/main" count="435" uniqueCount="244">
  <si>
    <t>壹</t>
    <phoneticPr fontId="1" type="noConversion"/>
  </si>
  <si>
    <t>貳</t>
    <phoneticPr fontId="1" type="noConversion"/>
  </si>
  <si>
    <t>參</t>
    <phoneticPr fontId="1" type="noConversion"/>
  </si>
  <si>
    <t>肆</t>
    <phoneticPr fontId="1" type="noConversion"/>
  </si>
  <si>
    <t>伍</t>
    <phoneticPr fontId="1" type="noConversion"/>
  </si>
  <si>
    <t>木作及油漆工程</t>
    <phoneticPr fontId="1" type="noConversion"/>
  </si>
  <si>
    <t>尺</t>
  </si>
  <si>
    <t>坪</t>
  </si>
  <si>
    <t>式</t>
  </si>
  <si>
    <t>小會議室矮櫃</t>
  </si>
  <si>
    <t>矮櫃門片噴漆</t>
  </si>
  <si>
    <t>矮櫃美耐板檯面</t>
  </si>
  <si>
    <t>媒體主管室等隔間修改</t>
  </si>
  <si>
    <t>男廁木作牆面貼美耐板</t>
  </si>
  <si>
    <t>原男廁門斗染色刷漆</t>
  </si>
  <si>
    <t>會議室暗架天花更改</t>
  </si>
  <si>
    <t>會議室天花板噴漆</t>
  </si>
  <si>
    <t>回</t>
  </si>
  <si>
    <t>處</t>
  </si>
  <si>
    <t>音響電源線與配管</t>
  </si>
  <si>
    <t>吸頂喇叭含安裝</t>
  </si>
  <si>
    <t>壁掛式喇叭位移安裝</t>
  </si>
  <si>
    <t>盞</t>
  </si>
  <si>
    <t>多功能區吊燈</t>
  </si>
  <si>
    <t>燈具按裝工資</t>
  </si>
  <si>
    <t>拖布盆伸縮水龍頭</t>
  </si>
  <si>
    <t>組</t>
  </si>
  <si>
    <t>空調工程</t>
  </si>
  <si>
    <t>只</t>
  </si>
  <si>
    <t>新增集風箱</t>
  </si>
  <si>
    <t>軟管及安裝工資</t>
  </si>
  <si>
    <t>獨立吊隱式室內機吊裝工資，含吊裝、搬運、配管</t>
  </si>
  <si>
    <t>雜項工程</t>
  </si>
  <si>
    <t>新增掛畫軌道</t>
  </si>
  <si>
    <t>乳膠沙發座墊</t>
  </si>
  <si>
    <t>才</t>
  </si>
  <si>
    <t>拖布盆區貼磁磚</t>
  </si>
  <si>
    <t>大理石門檻</t>
  </si>
  <si>
    <t>追減工程</t>
  </si>
  <si>
    <t>多功能區中島檯檯面</t>
  </si>
  <si>
    <t>多功能區工作吧檯檯面</t>
  </si>
  <si>
    <t>事務機器區層板</t>
  </si>
  <si>
    <t>自動門延用安裝工資</t>
  </si>
  <si>
    <t>地鎖及中腰鎖</t>
  </si>
  <si>
    <t>玻璃門組把手</t>
  </si>
  <si>
    <t>玻璃門天地鉸鏈</t>
  </si>
  <si>
    <t>門把手五金</t>
  </si>
  <si>
    <t>吊燈</t>
  </si>
  <si>
    <t>舊有配電箱重整</t>
  </si>
  <si>
    <t>倉庫鐵架</t>
  </si>
  <si>
    <r>
      <t>M</t>
    </r>
    <r>
      <rPr>
        <vertAlign val="superscript"/>
        <sz val="12"/>
        <color theme="1"/>
        <rFont val="新細明體"/>
        <family val="1"/>
        <charset val="136"/>
        <scheme val="minor"/>
      </rPr>
      <t>2</t>
    </r>
  </si>
  <si>
    <t>VIP室木製隔間牆</t>
  </si>
  <si>
    <t>VIP室木製隔間噴漆</t>
  </si>
  <si>
    <t>水電弱電工程</t>
    <phoneticPr fontId="1" type="noConversion"/>
  </si>
  <si>
    <t>新增110V電源插座迴路(機房+保全+多功能+事務區)</t>
    <phoneticPr fontId="1" type="noConversion"/>
  </si>
  <si>
    <t>排風機安裝(含開關+電源出線+排風口+五金料件)</t>
    <phoneticPr fontId="1" type="noConversion"/>
  </si>
  <si>
    <t>原有10KVA變壓器更換20KVA油浸式變壓器</t>
    <phoneticPr fontId="1" type="noConversion"/>
  </si>
  <si>
    <t>新增麗晶筒燈</t>
    <phoneticPr fontId="1" type="noConversion"/>
  </si>
  <si>
    <t>原有分離式冷氣位移工資(1T ROOM)含吊裝、搬運配管</t>
  </si>
  <si>
    <t>格柵可調式出風口/格柵式回風口</t>
  </si>
  <si>
    <t>室外機導風罩工程含尼龍管(室外機散熱設備)</t>
    <phoneticPr fontId="1" type="noConversion"/>
  </si>
  <si>
    <t>吊車吊運費(拆復興北)</t>
  </si>
  <si>
    <t>男廁3mm明鏡含光邊</t>
  </si>
  <si>
    <t>女廁碗公洗面盆+龍頭</t>
  </si>
  <si>
    <t>舊有牆面刷漆(拖布盆區)</t>
  </si>
  <si>
    <t>木作工程</t>
    <phoneticPr fontId="1" type="noConversion"/>
  </si>
  <si>
    <t>管理部隱藏矮櫃</t>
    <phoneticPr fontId="1" type="noConversion"/>
  </si>
  <si>
    <t>上相門片噴漆與五金</t>
    <phoneticPr fontId="1" type="noConversion"/>
  </si>
  <si>
    <t>小會議室暗櫃檯面（面貼美耐板+收邊條）</t>
    <phoneticPr fontId="1" type="noConversion"/>
  </si>
  <si>
    <t>新增掛畫軌道/內崁</t>
    <phoneticPr fontId="1" type="noConversion"/>
  </si>
  <si>
    <t>隔間修改（媒體主管室+執行副總室）</t>
    <phoneticPr fontId="1" type="noConversion"/>
  </si>
  <si>
    <t>男廁木作牆面/面貼美耐板（到頂）</t>
    <phoneticPr fontId="1" type="noConversion"/>
  </si>
  <si>
    <t>女廁搗擺位移安裝</t>
    <phoneticPr fontId="1" type="noConversion"/>
  </si>
  <si>
    <t>廁所搗擺位移安裝/面貼波音軟片</t>
    <phoneticPr fontId="1" type="noConversion"/>
  </si>
  <si>
    <t>VIP室木製隔間牆/含捲簾盒</t>
    <phoneticPr fontId="1" type="noConversion"/>
  </si>
  <si>
    <t>更改會議室暗架天花</t>
    <phoneticPr fontId="1" type="noConversion"/>
  </si>
  <si>
    <t>會議室天花噴漆/保護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</si>
  <si>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</si>
  <si>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</si>
  <si>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</si>
  <si>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</si>
  <si>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式</t>
    <phoneticPr fontId="1" type="noConversion"/>
  </si>
  <si>
    <t>原大門斗染色刷漆</t>
    <phoneticPr fontId="1" type="noConversion"/>
  </si>
  <si>
    <t>原有10KVA變壓器更換20KVA油浸式變壓器（含配管線+安裝另料）</t>
    <phoneticPr fontId="1" type="noConversion"/>
  </si>
  <si>
    <t>吸頂喇叭（含安裝）</t>
    <phoneticPr fontId="1" type="noConversion"/>
  </si>
  <si>
    <t>壁掛式喇叭位移安裝（2組）</t>
    <phoneticPr fontId="1" type="noConversion"/>
  </si>
  <si>
    <t>原有分離式冷氣位移工資/1T ROOM/含吊裝工資.搬運配管.銅管</t>
    <phoneticPr fontId="1" type="noConversion"/>
  </si>
  <si>
    <t>室外機導風罩工程（大）/含尼龍管(室外機散熱設備)</t>
    <phoneticPr fontId="1" type="noConversion"/>
  </si>
  <si>
    <t>獨立吊隱式室內機吊裝工資/含吊裝工資.搬運配管.銅管</t>
    <phoneticPr fontId="1" type="noConversion"/>
  </si>
  <si>
    <t>肆.1</t>
    <phoneticPr fontId="1" type="noConversion"/>
  </si>
  <si>
    <t>倉庫鐵架-訂製寬接到滿+W47CM</t>
    <phoneticPr fontId="1" type="noConversion"/>
  </si>
  <si>
    <t>男廁明鏡3mm明鏡含光邊</t>
    <phoneticPr fontId="1" type="noConversion"/>
  </si>
  <si>
    <t>拖布盆區/地貼貼磁磚/工料</t>
    <phoneticPr fontId="1" type="noConversion"/>
  </si>
  <si>
    <t>拖布盆區/伸縮水龍頭/低鉛</t>
    <phoneticPr fontId="1" type="noConversion"/>
  </si>
  <si>
    <t>原大門門斗染色刷漆</t>
    <phoneticPr fontId="1" type="noConversion"/>
  </si>
  <si>
    <t>VIP室木製隔間/批土刷漆</t>
    <phoneticPr fontId="1" type="noConversion"/>
  </si>
  <si>
    <t>吊燈</t>
    <phoneticPr fontId="1" type="noConversion"/>
  </si>
  <si>
    <t>大會議室天花板油漆重噴</t>
    <phoneticPr fontId="1" type="noConversion"/>
  </si>
  <si>
    <t>新作LED坎入式投射燈</t>
    <phoneticPr fontId="1" type="noConversion"/>
  </si>
  <si>
    <t>新增麗晶</t>
    <phoneticPr fontId="1" type="noConversion"/>
  </si>
  <si>
    <t>安裝工資</t>
    <phoneticPr fontId="1" type="noConversion"/>
  </si>
  <si>
    <t>才</t>
    <phoneticPr fontId="1" type="noConversion"/>
  </si>
  <si>
    <t>坪</t>
    <phoneticPr fontId="1" type="noConversion"/>
  </si>
  <si>
    <t>組</t>
    <phoneticPr fontId="1" type="noConversion"/>
  </si>
  <si>
    <t>盞</t>
    <phoneticPr fontId="1" type="noConversion"/>
  </si>
  <si>
    <t>壹.1</t>
    <phoneticPr fontId="1" type="noConversion"/>
  </si>
  <si>
    <t>壹.2</t>
    <phoneticPr fontId="1" type="noConversion"/>
  </si>
  <si>
    <t>壹.3</t>
    <phoneticPr fontId="1" type="noConversion"/>
  </si>
  <si>
    <t>壹.4</t>
    <phoneticPr fontId="1" type="noConversion"/>
  </si>
  <si>
    <t>壹.7</t>
    <phoneticPr fontId="1" type="noConversion"/>
  </si>
  <si>
    <t>壹.8</t>
    <phoneticPr fontId="1" type="noConversion"/>
  </si>
  <si>
    <t>壹.5</t>
    <phoneticPr fontId="1" type="noConversion"/>
  </si>
  <si>
    <t>壹.11</t>
    <phoneticPr fontId="1" type="noConversion"/>
  </si>
  <si>
    <t>壹.12</t>
    <phoneticPr fontId="1" type="noConversion"/>
  </si>
  <si>
    <t>壹.6</t>
    <phoneticPr fontId="1" type="noConversion"/>
  </si>
  <si>
    <t>壹.9</t>
    <phoneticPr fontId="1" type="noConversion"/>
  </si>
  <si>
    <t>壹.10</t>
    <phoneticPr fontId="1" type="noConversion"/>
  </si>
  <si>
    <t>肆.2</t>
    <phoneticPr fontId="1" type="noConversion"/>
  </si>
  <si>
    <t>肆.3</t>
    <phoneticPr fontId="1" type="noConversion"/>
  </si>
  <si>
    <t>肆.4</t>
    <phoneticPr fontId="1" type="noConversion"/>
  </si>
  <si>
    <t>肆.5</t>
    <phoneticPr fontId="1" type="noConversion"/>
  </si>
  <si>
    <t>貳.7</t>
    <phoneticPr fontId="1" type="noConversion"/>
  </si>
  <si>
    <t>貳.8</t>
    <phoneticPr fontId="1" type="noConversion"/>
  </si>
  <si>
    <t>貳.9</t>
    <phoneticPr fontId="1" type="noConversion"/>
  </si>
  <si>
    <t>貳.10</t>
    <phoneticPr fontId="1" type="noConversion"/>
  </si>
  <si>
    <t>貳.11</t>
    <phoneticPr fontId="1" type="noConversion"/>
  </si>
  <si>
    <t>多功能區中島檯檯面100*270cm橡木檯面/檯面部分</t>
    <phoneticPr fontId="1" type="noConversion"/>
  </si>
  <si>
    <t>多功能區工作吧-美耐板/檯面部分</t>
    <phoneticPr fontId="1" type="noConversion"/>
  </si>
  <si>
    <t>女廁碗公洗面盆+龍頭安裝</t>
    <phoneticPr fontId="1" type="noConversion"/>
  </si>
  <si>
    <t>自動門延用安裝工資/不含五金配件及玻璃更換</t>
    <phoneticPr fontId="1" type="noConversion"/>
  </si>
  <si>
    <t>舊有牆面刷漆/拖布盆區</t>
    <phoneticPr fontId="1" type="noConversion"/>
  </si>
  <si>
    <t>新增吊燈</t>
    <phoneticPr fontId="1" type="noConversion"/>
  </si>
  <si>
    <t>項次</t>
    <phoneticPr fontId="1" type="noConversion"/>
  </si>
  <si>
    <t>內容</t>
    <phoneticPr fontId="1" type="noConversion"/>
  </si>
  <si>
    <t>本院認定</t>
    <phoneticPr fontId="1" type="noConversion"/>
  </si>
  <si>
    <t>小計（項次壹）</t>
    <phoneticPr fontId="1" type="noConversion"/>
  </si>
  <si>
    <t>小計（項次貳）</t>
    <phoneticPr fontId="1" type="noConversion"/>
  </si>
  <si>
    <t>小計（項次參）</t>
    <phoneticPr fontId="1" type="noConversion"/>
  </si>
  <si>
    <t>小計（項次肆）</t>
    <phoneticPr fontId="1" type="noConversion"/>
  </si>
  <si>
    <t>小計（項次伍）</t>
    <phoneticPr fontId="1" type="noConversion"/>
  </si>
  <si>
    <t>小計（項次伍）*議價金額與報價金額之比例</t>
    <phoneticPr fontId="1" type="noConversion"/>
  </si>
  <si>
    <t>乘98折</t>
    <phoneticPr fontId="1" type="noConversion"/>
  </si>
  <si>
    <t>陸</t>
    <phoneticPr fontId="1" type="noConversion"/>
  </si>
  <si>
    <t>附表1</t>
    <phoneticPr fontId="1" type="noConversion"/>
  </si>
  <si>
    <t>柒</t>
    <phoneticPr fontId="1" type="noConversion"/>
  </si>
  <si>
    <t>設計施工管理費</t>
    <phoneticPr fontId="1" type="noConversion"/>
  </si>
  <si>
    <t>合計（項次壹+貳+參+肆-伍+陸）</t>
    <phoneticPr fontId="1" type="noConversion"/>
  </si>
  <si>
    <t>設計施工管理費（約12％）</t>
    <phoneticPr fontId="1" type="noConversion"/>
  </si>
  <si>
    <t>原告本件並未請求設計施工管理費</t>
    <phoneticPr fontId="1" type="noConversion"/>
  </si>
  <si>
    <t>計算比例：2,800,000/2,848,319(卷一173)</t>
    <phoneticPr fontId="1" type="noConversion"/>
  </si>
  <si>
    <t>鑑定報告本項之數量誤繕為9式，應為1式。</t>
    <phoneticPr fontId="1" type="noConversion"/>
  </si>
  <si>
    <t>鑑定報告複價之金額計算有誤，重新計算金額為6,240元。</t>
    <phoneticPr fontId="1" type="noConversion"/>
  </si>
  <si>
    <t>鑑定之數量未逾原告本項請求之數量，以原告主張之數量為準。</t>
    <phoneticPr fontId="1" type="noConversion"/>
  </si>
  <si>
    <t>新增110V電源插座迴路-2.0mm*2(機房+保全+多功能+事務區)</t>
    <phoneticPr fontId="1" type="noConversion"/>
  </si>
  <si>
    <t>新作LED坎入式投射燈</t>
    <phoneticPr fontId="1" type="noConversion"/>
  </si>
  <si>
    <t>依原合約有關燈具設備工程部分記載：「LED坎入式投射燈」單價1800元/盞，及「新增麗晶」單價650元/盞，上開工項之單價均已含安裝費用，故原告不得另請求安裝費用。</t>
    <phoneticPr fontId="1" type="noConversion"/>
  </si>
  <si>
    <t>甲</t>
  </si>
  <si>
    <t>施工瑕疵已改善部份</t>
  </si>
  <si>
    <t>壹</t>
  </si>
  <si>
    <t>木作及油漆工程</t>
  </si>
  <si>
    <t>梯廳造型牆</t>
  </si>
  <si>
    <t>560×180</t>
  </si>
  <si>
    <t>385×235</t>
  </si>
  <si>
    <t>多功能區掛畫牆</t>
  </si>
  <si>
    <t>250×235</t>
  </si>
  <si>
    <t>大會議室作品展示牆</t>
  </si>
  <si>
    <t>579×235</t>
  </si>
  <si>
    <t>木門框整修</t>
  </si>
  <si>
    <t>樘</t>
  </si>
  <si>
    <t>窗台整修</t>
  </si>
  <si>
    <t>貳</t>
  </si>
  <si>
    <t>水電空調工程</t>
  </si>
  <si>
    <t>大會議室插座含配線</t>
  </si>
  <si>
    <t>改善空調室外機散熱問題</t>
  </si>
  <si>
    <t>含配管工料</t>
  </si>
  <si>
    <t>更換主機房直吹式風口</t>
  </si>
  <si>
    <t>拆舊辦公室室外機</t>
  </si>
  <si>
    <t>叁</t>
  </si>
  <si>
    <t>多功能嵌入式喇叭更換</t>
  </si>
  <si>
    <t>含配線</t>
  </si>
  <si>
    <t>男女廁掛衣架及毛巾架</t>
  </si>
  <si>
    <t>男廁燈具配線及門固定片移位</t>
  </si>
  <si>
    <t>落地全身鏡</t>
  </si>
  <si>
    <t>乙</t>
  </si>
  <si>
    <t>施工瑕疵待施作部分</t>
  </si>
  <si>
    <t>天花板料更換</t>
  </si>
  <si>
    <t>業務主管區地板拆除</t>
  </si>
  <si>
    <t>業務主管區地坪整平粉光</t>
  </si>
  <si>
    <t>業務主管區塑膠地板</t>
  </si>
  <si>
    <t>踢腳板改善</t>
  </si>
  <si>
    <t>片</t>
  </si>
  <si>
    <t>女廁馬賽克牆面改善</t>
  </si>
  <si>
    <t>運什費</t>
  </si>
  <si>
    <t>多功能區TV造型牆</t>
  </si>
  <si>
    <t>其他零星修補及油漆(ICI漆)</t>
  </si>
  <si>
    <t>OA屏風拆除及組裝</t>
  </si>
  <si>
    <t>項次</t>
  </si>
  <si>
    <t>單位</t>
  </si>
  <si>
    <t>數量</t>
  </si>
  <si>
    <t>單　價</t>
  </si>
  <si>
    <t>複　價</t>
  </si>
  <si>
    <t>項目</t>
    <phoneticPr fontId="1" type="noConversion"/>
  </si>
  <si>
    <t>備註</t>
    <phoneticPr fontId="1" type="noConversion"/>
  </si>
  <si>
    <t>小計（項次壹）</t>
    <phoneticPr fontId="1" type="noConversion"/>
  </si>
  <si>
    <t>小計（項次貳）</t>
    <phoneticPr fontId="1" type="noConversion"/>
  </si>
  <si>
    <t>小計（項次參）</t>
    <phoneticPr fontId="1" type="noConversion"/>
  </si>
  <si>
    <t>合計（項次壹+貳+參）</t>
    <phoneticPr fontId="1" type="noConversion"/>
  </si>
  <si>
    <t>肆</t>
    <phoneticPr fontId="1" type="noConversion"/>
  </si>
  <si>
    <t>伍</t>
    <phoneticPr fontId="1" type="noConversion"/>
  </si>
  <si>
    <t>陸</t>
    <phoneticPr fontId="1" type="noConversion"/>
  </si>
  <si>
    <t>總計（項次肆+伍）</t>
    <phoneticPr fontId="1" type="noConversion"/>
  </si>
  <si>
    <t>施工管理費（約8%）</t>
    <phoneticPr fontId="1" type="noConversion"/>
  </si>
  <si>
    <t>附表2</t>
    <phoneticPr fontId="1" type="noConversion"/>
  </si>
  <si>
    <t>總計</t>
    <phoneticPr fontId="1" type="noConversion"/>
  </si>
  <si>
    <t>第三期工程款</t>
    <phoneticPr fontId="1" type="noConversion"/>
  </si>
  <si>
    <t>尾款</t>
    <phoneticPr fontId="1" type="noConversion"/>
  </si>
  <si>
    <t>追加工程款</t>
    <phoneticPr fontId="1" type="noConversion"/>
  </si>
  <si>
    <t>瑕疵已改善之費用</t>
    <phoneticPr fontId="1" type="noConversion"/>
  </si>
  <si>
    <t>瑕疵待改善之費用</t>
    <phoneticPr fontId="1" type="noConversion"/>
  </si>
  <si>
    <t>一</t>
    <phoneticPr fontId="1" type="noConversion"/>
  </si>
  <si>
    <t>二</t>
    <phoneticPr fontId="1" type="noConversion"/>
  </si>
  <si>
    <t>捌</t>
    <phoneticPr fontId="1" type="noConversion"/>
  </si>
  <si>
    <t>含稅合計（項次柒*1.05）</t>
    <phoneticPr fontId="1" type="noConversion"/>
  </si>
  <si>
    <t>原告主張</t>
    <phoneticPr fontId="1" type="noConversion"/>
  </si>
  <si>
    <t>小計（項次一）</t>
    <phoneticPr fontId="1" type="noConversion"/>
  </si>
  <si>
    <t>小計（項次二）</t>
    <phoneticPr fontId="1" type="noConversion"/>
  </si>
  <si>
    <t>三</t>
    <phoneticPr fontId="1" type="noConversion"/>
  </si>
  <si>
    <t>合計（項次一-二）</t>
    <phoneticPr fontId="1" type="noConversion"/>
  </si>
  <si>
    <t>本院認定</t>
    <phoneticPr fontId="1" type="noConversion"/>
  </si>
  <si>
    <t>總表</t>
    <phoneticPr fontId="1" type="noConversion"/>
  </si>
  <si>
    <t>項次</t>
    <phoneticPr fontId="1" type="noConversion"/>
  </si>
  <si>
    <t>內容</t>
    <phoneticPr fontId="1" type="noConversion"/>
  </si>
  <si>
    <t>備註</t>
    <phoneticPr fontId="1" type="noConversion"/>
  </si>
  <si>
    <t>被告抵銷抗辯</t>
    <phoneticPr fontId="1" type="noConversion"/>
  </si>
  <si>
    <t>原告本件請求</t>
    <phoneticPr fontId="1" type="noConversion"/>
  </si>
  <si>
    <t>被告抗辯</t>
    <phoneticPr fontId="1" type="noConversion"/>
  </si>
  <si>
    <t>詳如附表1</t>
    <phoneticPr fontId="1" type="noConversion"/>
  </si>
  <si>
    <t>詳如附表2</t>
    <phoneticPr fontId="1" type="noConversion"/>
  </si>
  <si>
    <t>原告主張（如原證8）</t>
    <phoneticPr fontId="1" type="noConversion"/>
  </si>
  <si>
    <t>對應鑑定報告附件7之各工項</t>
    <phoneticPr fontId="1" type="noConversion"/>
  </si>
  <si>
    <t>鑑定單位計算單價誤繕為500元，原契約單價為5,000元（本院卷一第183頁）。</t>
    <phoneticPr fontId="1" type="noConversion"/>
  </si>
  <si>
    <t>原告對於鑑定結果無意見（本院卷二第166頁），故列入減帳費用計算。</t>
    <phoneticPr fontId="1" type="noConversion"/>
  </si>
  <si>
    <t>說明</t>
    <phoneticPr fontId="1" type="noConversion"/>
  </si>
  <si>
    <t>原告主張追減工程之小計金額有誤（實際加總原告所主張之金額為78,425元）。</t>
    <phoneticPr fontId="1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</si>
</sst>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vertAlign val="superscript"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8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0" fontId="3" fillId="0" borderId="0" xfId="1" applyFont="1" applyBorder="1" applyAlignment="1">
      <alignment vertical="center" wrapText="1"/>
    </xf>
    <xf numFmtId="3" fontId="3" fillId="0" borderId="0" xfId="1" applyNumberFormat="1" applyFont="1" applyBorder="1" applyAlignment="1">
      <alignment vertical="center" shrinkToFit="1"/>
    </xf>
    <xf numFmtId="0" fontId="3" fillId="0" borderId="0" xfId="1" applyFont="1" applyBorder="1" applyAlignment="1">
      <alignment horizontal="right" vertical="center" wrapText="1"/>
    </xf>
    <xf numFmtId="0" fontId="3" fillId="0" borderId="0" xfId="1" applyFont="1" applyBorder="1" applyAlignment="1">
      <alignment horizontal="center" vertical="center" wrapText="1"/>
    </xf>
    <xf numFmtId="38" fontId="3" fillId="0" borderId="0" xfId="1" applyNumberFormat="1" applyFont="1" applyBorder="1" applyAlignment="1">
      <alignment horizontal="right" vertical="center" shrinkToFit="1"/>
    </xf>
    <xf numFmtId="0" fontId="7" fillId="0" borderId="0" xfId="1" applyFont="1" applyBorder="1" applyAlignment="1">
      <alignment vertical="center" wrapText="1"/>
    </xf>
    <xf numFmtId="3" fontId="8" fillId="0" borderId="0" xfId="1" applyNumberFormat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38" fontId="3" fillId="0" borderId="1" xfId="1" applyNumberFormat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right" vertical="center" wrapText="1"/>
    </xf>
    <xf numFmtId="38" fontId="7" fillId="0" borderId="1" xfId="1" applyNumberFormat="1" applyFont="1" applyBorder="1" applyAlignment="1">
      <alignment horizontal="right" vertical="center" shrinkToFit="1"/>
    </xf>
    <xf numFmtId="3" fontId="7" fillId="0" borderId="1" xfId="1" applyNumberFormat="1" applyFont="1" applyBorder="1" applyAlignment="1">
      <alignment vertical="center" shrinkToFit="1"/>
    </xf>
    <xf numFmtId="0" fontId="3" fillId="0" borderId="1" xfId="1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right" vertical="center" wrapText="1"/>
    </xf>
    <xf numFmtId="38" fontId="4" fillId="0" borderId="1" xfId="0" applyNumberFormat="1" applyFont="1" applyBorder="1" applyAlignment="1">
      <alignment horizontal="right" vertical="center" shrinkToFit="1"/>
    </xf>
    <xf numFmtId="3" fontId="3" fillId="0" borderId="1" xfId="1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horizontal="right" vertical="center" wrapText="1"/>
    </xf>
    <xf numFmtId="3" fontId="8" fillId="0" borderId="1" xfId="1" applyNumberFormat="1" applyFont="1" applyBorder="1" applyAlignment="1">
      <alignment vertical="center" wrapText="1"/>
    </xf>
    <xf numFmtId="38" fontId="3" fillId="0" borderId="1" xfId="1" applyNumberFormat="1" applyFont="1" applyBorder="1" applyAlignment="1">
      <alignment horizontal="right" vertical="center" shrinkToFit="1"/>
    </xf>
    <xf numFmtId="0" fontId="3" fillId="0" borderId="1" xfId="1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 shrinkToFit="1"/>
    </xf>
    <xf numFmtId="0" fontId="3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 shrinkToFit="1"/>
    </xf>
    <xf numFmtId="0" fontId="3" fillId="0" borderId="1" xfId="1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3" fontId="3" fillId="0" borderId="0" xfId="1" applyNumberFormat="1" applyFont="1" applyBorder="1" applyAlignment="1">
      <alignment horizontal="right" vertical="center" shrinkToFit="1"/>
    </xf>
    <xf numFmtId="3" fontId="3" fillId="0" borderId="1" xfId="1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9" fillId="0" borderId="1" xfId="1" applyNumberFormat="1" applyFont="1" applyBorder="1" applyAlignment="1">
      <alignment vertical="center" wrapText="1"/>
    </xf>
    <xf numFmtId="38" fontId="2" fillId="0" borderId="0" xfId="1" applyNumberFormat="1" applyAlignment="1">
      <alignment vertical="center" shrinkToFit="1"/>
    </xf>
    <xf numFmtId="3" fontId="2" fillId="0" borderId="0" xfId="1" applyNumberFormat="1" applyAlignment="1">
      <alignment vertical="center" wrapText="1"/>
    </xf>
    <xf numFmtId="0" fontId="2" fillId="0" borderId="1" xfId="1" applyBorder="1" applyAlignment="1">
      <alignment vertical="center" wrapText="1"/>
    </xf>
    <xf numFmtId="38" fontId="2" fillId="0" borderId="1" xfId="1" applyNumberFormat="1" applyBorder="1" applyAlignment="1">
      <alignment vertical="center" shrinkToFit="1"/>
    </xf>
    <xf numFmtId="3" fontId="2" fillId="0" borderId="1" xfId="1" applyNumberFormat="1" applyBorder="1" applyAlignment="1">
      <alignment vertical="center" shrinkToFit="1"/>
    </xf>
    <xf numFmtId="3" fontId="2" fillId="0" borderId="1" xfId="1" applyNumberFormat="1" applyBorder="1" applyAlignment="1">
      <alignment vertical="center" wrapText="1"/>
    </xf>
    <xf numFmtId="0" fontId="2" fillId="0" borderId="0" xfId="1" applyAlignment="1">
      <alignment vertical="center"/>
    </xf>
    <xf numFmtId="0" fontId="2" fillId="0" borderId="1" xfId="1" applyBorder="1" applyAlignment="1">
      <alignment horizontal="center" vertical="center" wrapText="1"/>
    </xf>
    <xf numFmtId="38" fontId="2" fillId="0" borderId="1" xfId="1" applyNumberFormat="1" applyBorder="1" applyAlignment="1">
      <alignment horizontal="center" vertical="center" shrinkToFit="1"/>
    </xf>
    <xf numFmtId="3" fontId="2" fillId="0" borderId="1" xfId="1" applyNumberFormat="1" applyBorder="1" applyAlignment="1">
      <alignment horizontal="center" vertical="center" shrinkToFit="1"/>
    </xf>
    <xf numFmtId="3" fontId="2" fillId="0" borderId="1" xfId="1" applyNumberFormat="1" applyBorder="1" applyAlignment="1">
      <alignment horizontal="center" vertical="center" wrapText="1"/>
    </xf>
    <xf numFmtId="3" fontId="2" fillId="0" borderId="0" xfId="1" applyNumberFormat="1" applyAlignment="1">
      <alignment horizontal="center" vertical="center" shrinkToFit="1"/>
    </xf>
    <xf numFmtId="0" fontId="2" fillId="0" borderId="0" xfId="1" applyAlignment="1">
      <alignment horizontal="center" vertical="center" wrapText="1"/>
    </xf>
    <xf numFmtId="38" fontId="2" fillId="0" borderId="1" xfId="1" applyNumberFormat="1" applyFill="1" applyBorder="1" applyAlignment="1">
      <alignment vertical="center" shrinkToFit="1"/>
    </xf>
    <xf numFmtId="3" fontId="2" fillId="0" borderId="1" xfId="1" applyNumberFormat="1" applyFill="1" applyBorder="1" applyAlignment="1">
      <alignment vertical="center" shrinkToFit="1"/>
    </xf>
    <xf numFmtId="0" fontId="3" fillId="0" borderId="1" xfId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vertical="center" wrapText="1"/>
    </xf>
    <xf numFmtId="3" fontId="3" fillId="0" borderId="1" xfId="1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1" applyFont="1" applyFill="1" applyBorder="1" applyAlignment="1">
      <alignment horizontal="center" vertical="center" shrinkToFit="1"/>
    </xf>
    <xf numFmtId="38" fontId="3" fillId="0" borderId="1" xfId="1" applyNumberFormat="1" applyFont="1" applyFill="1" applyBorder="1" applyAlignment="1">
      <alignment horizontal="right" vertical="center" shrinkToFit="1"/>
    </xf>
    <xf numFmtId="3" fontId="8" fillId="0" borderId="1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right" vertical="center" wrapText="1"/>
    </xf>
    <xf numFmtId="38" fontId="7" fillId="0" borderId="1" xfId="1" applyNumberFormat="1" applyFont="1" applyFill="1" applyBorder="1" applyAlignment="1">
      <alignment horizontal="right" vertical="center" shrinkToFit="1"/>
    </xf>
    <xf numFmtId="0" fontId="7" fillId="0" borderId="1" xfId="1" applyFont="1" applyFill="1" applyBorder="1" applyAlignment="1">
      <alignment vertical="center" shrinkToFit="1"/>
    </xf>
    <xf numFmtId="3" fontId="7" fillId="0" borderId="1" xfId="1" applyNumberFormat="1" applyFont="1" applyFill="1" applyBorder="1" applyAlignment="1">
      <alignment vertical="center" shrinkToFit="1"/>
    </xf>
    <xf numFmtId="0" fontId="7" fillId="0" borderId="0" xfId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" xfId="1" applyFont="1" applyBorder="1" applyAlignment="1">
      <alignment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zoomScale="60" zoomScaleNormal="60" workbookViewId="0">
      <selection activeCell="H12" sqref="H12"/>
    </sheetView>
  </sheetViews>
  <sheetFormatPr defaultRowHeight="16.2"/>
  <cols>
    <col min="1" max="1" width="4.5546875" style="1" customWidth="1"/>
    <col min="2" max="2" width="20" style="1" customWidth="1"/>
    <col min="3" max="3" width="11.109375" style="45" customWidth="1"/>
    <col min="4" max="4" width="10.5546875" style="2" bestFit="1" customWidth="1"/>
    <col min="5" max="5" width="10.5546875" style="2" customWidth="1"/>
    <col min="6" max="6" width="20" style="46" customWidth="1"/>
    <col min="7" max="7" width="8.88671875" style="2"/>
    <col min="8" max="258" width="8.88671875" style="1"/>
    <col min="259" max="259" width="20" style="1" customWidth="1"/>
    <col min="260" max="514" width="8.88671875" style="1"/>
    <col min="515" max="515" width="20" style="1" customWidth="1"/>
    <col min="516" max="770" width="8.88671875" style="1"/>
    <col min="771" max="771" width="20" style="1" customWidth="1"/>
    <col min="772" max="1026" width="8.88671875" style="1"/>
    <col min="1027" max="1027" width="20" style="1" customWidth="1"/>
    <col min="1028" max="1282" width="8.88671875" style="1"/>
    <col min="1283" max="1283" width="20" style="1" customWidth="1"/>
    <col min="1284" max="1538" width="8.88671875" style="1"/>
    <col min="1539" max="1539" width="20" style="1" customWidth="1"/>
    <col min="1540" max="1794" width="8.88671875" style="1"/>
    <col min="1795" max="1795" width="20" style="1" customWidth="1"/>
    <col min="1796" max="2050" width="8.88671875" style="1"/>
    <col min="2051" max="2051" width="20" style="1" customWidth="1"/>
    <col min="2052" max="2306" width="8.88671875" style="1"/>
    <col min="2307" max="2307" width="20" style="1" customWidth="1"/>
    <col min="2308" max="2562" width="8.88671875" style="1"/>
    <col min="2563" max="2563" width="20" style="1" customWidth="1"/>
    <col min="2564" max="2818" width="8.88671875" style="1"/>
    <col min="2819" max="2819" width="20" style="1" customWidth="1"/>
    <col min="2820" max="3074" width="8.88671875" style="1"/>
    <col min="3075" max="3075" width="20" style="1" customWidth="1"/>
    <col min="3076" max="3330" width="8.88671875" style="1"/>
    <col min="3331" max="3331" width="20" style="1" customWidth="1"/>
    <col min="3332" max="3586" width="8.88671875" style="1"/>
    <col min="3587" max="3587" width="20" style="1" customWidth="1"/>
    <col min="3588" max="3842" width="8.88671875" style="1"/>
    <col min="3843" max="3843" width="20" style="1" customWidth="1"/>
    <col min="3844" max="4098" width="8.88671875" style="1"/>
    <col min="4099" max="4099" width="20" style="1" customWidth="1"/>
    <col min="4100" max="4354" width="8.88671875" style="1"/>
    <col min="4355" max="4355" width="20" style="1" customWidth="1"/>
    <col min="4356" max="4610" width="8.88671875" style="1"/>
    <col min="4611" max="4611" width="20" style="1" customWidth="1"/>
    <col min="4612" max="4866" width="8.88671875" style="1"/>
    <col min="4867" max="4867" width="20" style="1" customWidth="1"/>
    <col min="4868" max="5122" width="8.88671875" style="1"/>
    <col min="5123" max="5123" width="20" style="1" customWidth="1"/>
    <col min="5124" max="5378" width="8.88671875" style="1"/>
    <col min="5379" max="5379" width="20" style="1" customWidth="1"/>
    <col min="5380" max="5634" width="8.88671875" style="1"/>
    <col min="5635" max="5635" width="20" style="1" customWidth="1"/>
    <col min="5636" max="5890" width="8.88671875" style="1"/>
    <col min="5891" max="5891" width="20" style="1" customWidth="1"/>
    <col min="5892" max="6146" width="8.88671875" style="1"/>
    <col min="6147" max="6147" width="20" style="1" customWidth="1"/>
    <col min="6148" max="6402" width="8.88671875" style="1"/>
    <col min="6403" max="6403" width="20" style="1" customWidth="1"/>
    <col min="6404" max="6658" width="8.88671875" style="1"/>
    <col min="6659" max="6659" width="20" style="1" customWidth="1"/>
    <col min="6660" max="6914" width="8.88671875" style="1"/>
    <col min="6915" max="6915" width="20" style="1" customWidth="1"/>
    <col min="6916" max="7170" width="8.88671875" style="1"/>
    <col min="7171" max="7171" width="20" style="1" customWidth="1"/>
    <col min="7172" max="7426" width="8.88671875" style="1"/>
    <col min="7427" max="7427" width="20" style="1" customWidth="1"/>
    <col min="7428" max="7682" width="8.88671875" style="1"/>
    <col min="7683" max="7683" width="20" style="1" customWidth="1"/>
    <col min="7684" max="7938" width="8.88671875" style="1"/>
    <col min="7939" max="7939" width="20" style="1" customWidth="1"/>
    <col min="7940" max="8194" width="8.88671875" style="1"/>
    <col min="8195" max="8195" width="20" style="1" customWidth="1"/>
    <col min="8196" max="8450" width="8.88671875" style="1"/>
    <col min="8451" max="8451" width="20" style="1" customWidth="1"/>
    <col min="8452" max="8706" width="8.88671875" style="1"/>
    <col min="8707" max="8707" width="20" style="1" customWidth="1"/>
    <col min="8708" max="8962" width="8.88671875" style="1"/>
    <col min="8963" max="8963" width="20" style="1" customWidth="1"/>
    <col min="8964" max="9218" width="8.88671875" style="1"/>
    <col min="9219" max="9219" width="20" style="1" customWidth="1"/>
    <col min="9220" max="9474" width="8.88671875" style="1"/>
    <col min="9475" max="9475" width="20" style="1" customWidth="1"/>
    <col min="9476" max="9730" width="8.88671875" style="1"/>
    <col min="9731" max="9731" width="20" style="1" customWidth="1"/>
    <col min="9732" max="9986" width="8.88671875" style="1"/>
    <col min="9987" max="9987" width="20" style="1" customWidth="1"/>
    <col min="9988" max="10242" width="8.88671875" style="1"/>
    <col min="10243" max="10243" width="20" style="1" customWidth="1"/>
    <col min="10244" max="10498" width="8.88671875" style="1"/>
    <col min="10499" max="10499" width="20" style="1" customWidth="1"/>
    <col min="10500" max="10754" width="8.88671875" style="1"/>
    <col min="10755" max="10755" width="20" style="1" customWidth="1"/>
    <col min="10756" max="11010" width="8.88671875" style="1"/>
    <col min="11011" max="11011" width="20" style="1" customWidth="1"/>
    <col min="11012" max="11266" width="8.88671875" style="1"/>
    <col min="11267" max="11267" width="20" style="1" customWidth="1"/>
    <col min="11268" max="11522" width="8.88671875" style="1"/>
    <col min="11523" max="11523" width="20" style="1" customWidth="1"/>
    <col min="11524" max="11778" width="8.88671875" style="1"/>
    <col min="11779" max="11779" width="20" style="1" customWidth="1"/>
    <col min="11780" max="12034" width="8.88671875" style="1"/>
    <col min="12035" max="12035" width="20" style="1" customWidth="1"/>
    <col min="12036" max="12290" width="8.88671875" style="1"/>
    <col min="12291" max="12291" width="20" style="1" customWidth="1"/>
    <col min="12292" max="12546" width="8.88671875" style="1"/>
    <col min="12547" max="12547" width="20" style="1" customWidth="1"/>
    <col min="12548" max="12802" width="8.88671875" style="1"/>
    <col min="12803" max="12803" width="20" style="1" customWidth="1"/>
    <col min="12804" max="13058" width="8.88671875" style="1"/>
    <col min="13059" max="13059" width="20" style="1" customWidth="1"/>
    <col min="13060" max="13314" width="8.88671875" style="1"/>
    <col min="13315" max="13315" width="20" style="1" customWidth="1"/>
    <col min="13316" max="13570" width="8.88671875" style="1"/>
    <col min="13571" max="13571" width="20" style="1" customWidth="1"/>
    <col min="13572" max="13826" width="8.88671875" style="1"/>
    <col min="13827" max="13827" width="20" style="1" customWidth="1"/>
    <col min="13828" max="14082" width="8.88671875" style="1"/>
    <col min="14083" max="14083" width="20" style="1" customWidth="1"/>
    <col min="14084" max="14338" width="8.88671875" style="1"/>
    <col min="14339" max="14339" width="20" style="1" customWidth="1"/>
    <col min="14340" max="14594" width="8.88671875" style="1"/>
    <col min="14595" max="14595" width="20" style="1" customWidth="1"/>
    <col min="14596" max="14850" width="8.88671875" style="1"/>
    <col min="14851" max="14851" width="20" style="1" customWidth="1"/>
    <col min="14852" max="15106" width="8.88671875" style="1"/>
    <col min="15107" max="15107" width="20" style="1" customWidth="1"/>
    <col min="15108" max="15362" width="8.88671875" style="1"/>
    <col min="15363" max="15363" width="20" style="1" customWidth="1"/>
    <col min="15364" max="15618" width="8.88671875" style="1"/>
    <col min="15619" max="15619" width="20" style="1" customWidth="1"/>
    <col min="15620" max="15874" width="8.88671875" style="1"/>
    <col min="15875" max="15875" width="20" style="1" customWidth="1"/>
    <col min="15876" max="16130" width="8.88671875" style="1"/>
    <col min="16131" max="16131" width="20" style="1" customWidth="1"/>
    <col min="16132" max="16384" width="8.88671875" style="1"/>
  </cols>
  <sheetData>
    <row r="1" spans="1:7">
      <c r="A1" s="51" t="s">
        <v>229</v>
      </c>
    </row>
    <row r="2" spans="1:7" s="57" customFormat="1" ht="32.4">
      <c r="A2" s="52" t="s">
        <v>230</v>
      </c>
      <c r="B2" s="52" t="s">
        <v>231</v>
      </c>
      <c r="C2" s="53" t="s">
        <v>223</v>
      </c>
      <c r="D2" s="54" t="s">
        <v>235</v>
      </c>
      <c r="E2" s="54" t="s">
        <v>228</v>
      </c>
      <c r="F2" s="55" t="s">
        <v>232</v>
      </c>
      <c r="G2" s="56"/>
    </row>
    <row r="3" spans="1:7" ht="24" customHeight="1">
      <c r="A3" s="47" t="s">
        <v>219</v>
      </c>
      <c r="B3" s="47" t="s">
        <v>234</v>
      </c>
      <c r="C3" s="48"/>
      <c r="D3" s="49"/>
      <c r="E3" s="49"/>
      <c r="F3" s="50"/>
    </row>
    <row r="4" spans="1:7" ht="24" customHeight="1">
      <c r="A4" s="47">
        <v>1</v>
      </c>
      <c r="B4" s="47" t="s">
        <v>214</v>
      </c>
      <c r="C4" s="48">
        <v>588000</v>
      </c>
      <c r="D4" s="49">
        <v>0</v>
      </c>
      <c r="E4" s="49">
        <f>C4</f>
        <v>588000</v>
      </c>
      <c r="F4" s="50"/>
    </row>
    <row r="5" spans="1:7" ht="24" customHeight="1">
      <c r="A5" s="47">
        <v>2</v>
      </c>
      <c r="B5" s="47" t="s">
        <v>215</v>
      </c>
      <c r="C5" s="48">
        <v>588000</v>
      </c>
      <c r="D5" s="49">
        <v>0</v>
      </c>
      <c r="E5" s="49">
        <f>C5</f>
        <v>588000</v>
      </c>
      <c r="F5" s="50"/>
    </row>
    <row r="6" spans="1:7">
      <c r="A6" s="47">
        <v>3</v>
      </c>
      <c r="B6" s="47" t="s">
        <v>216</v>
      </c>
      <c r="C6" s="48">
        <f>附表1!F72</f>
        <v>444973</v>
      </c>
      <c r="D6" s="49">
        <v>0</v>
      </c>
      <c r="E6" s="49">
        <f>附表1!P72</f>
        <v>308009</v>
      </c>
      <c r="F6" s="50" t="s">
        <v>236</v>
      </c>
    </row>
    <row r="7" spans="1:7" ht="27.6" customHeight="1">
      <c r="A7" s="47">
        <v>4</v>
      </c>
      <c r="B7" s="47" t="s">
        <v>224</v>
      </c>
      <c r="C7" s="58">
        <f>SUM(C4:C6)</f>
        <v>1620973</v>
      </c>
      <c r="D7" s="49"/>
      <c r="E7" s="49">
        <f>SUM(E4:E6)</f>
        <v>1484009</v>
      </c>
      <c r="F7" s="50"/>
    </row>
    <row r="8" spans="1:7" ht="24.6" customHeight="1">
      <c r="A8" s="47" t="s">
        <v>220</v>
      </c>
      <c r="B8" s="47" t="s">
        <v>233</v>
      </c>
      <c r="C8" s="48"/>
      <c r="D8" s="49"/>
      <c r="E8" s="49"/>
      <c r="F8" s="50"/>
    </row>
    <row r="9" spans="1:7">
      <c r="A9" s="47">
        <v>1</v>
      </c>
      <c r="B9" s="47" t="s">
        <v>217</v>
      </c>
      <c r="C9" s="48"/>
      <c r="D9" s="49">
        <v>350385</v>
      </c>
      <c r="E9" s="49">
        <f>附表2!F27</f>
        <v>107000</v>
      </c>
      <c r="F9" s="50" t="s">
        <v>237</v>
      </c>
    </row>
    <row r="10" spans="1:7">
      <c r="A10" s="47">
        <v>2</v>
      </c>
      <c r="B10" s="47" t="s">
        <v>218</v>
      </c>
      <c r="C10" s="48"/>
      <c r="D10" s="49">
        <v>1129342</v>
      </c>
      <c r="E10" s="49">
        <f>附表2!F39</f>
        <v>66000</v>
      </c>
      <c r="F10" s="50" t="s">
        <v>237</v>
      </c>
    </row>
    <row r="11" spans="1:7" ht="28.2" customHeight="1">
      <c r="A11" s="47">
        <v>3</v>
      </c>
      <c r="B11" s="47" t="s">
        <v>225</v>
      </c>
      <c r="C11" s="48"/>
      <c r="D11" s="49">
        <f>SUM(D9:D10)</f>
        <v>1479727</v>
      </c>
      <c r="E11" s="49">
        <f>SUM(E9:E10)</f>
        <v>173000</v>
      </c>
      <c r="F11" s="50"/>
    </row>
    <row r="12" spans="1:7" ht="27.6" customHeight="1">
      <c r="A12" s="47" t="s">
        <v>226</v>
      </c>
      <c r="B12" s="47" t="s">
        <v>227</v>
      </c>
      <c r="C12" s="48"/>
      <c r="D12" s="49"/>
      <c r="E12" s="59">
        <f>E7-E11</f>
        <v>1311009</v>
      </c>
      <c r="F12" s="50"/>
    </row>
  </sheetData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  <headerFooter alignWithMargins="0">
    <oddFooter>&amp;C&amp;A,第&amp;P頁,共&amp;N頁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Q72"/>
  <sheetViews>
    <sheetView tabSelected="1" topLeftCell="A55" zoomScale="60" zoomScaleNormal="60" workbookViewId="0">
      <selection activeCell="Q68" sqref="Q68"/>
    </sheetView>
  </sheetViews>
  <sheetFormatPr defaultRowHeight="16.2"/>
  <cols>
    <col min="1" max="1" width="4.44140625" style="28" customWidth="1"/>
    <col min="2" max="2" width="23" style="3" customWidth="1"/>
    <col min="3" max="3" width="4.33203125" style="34" customWidth="1"/>
    <col min="4" max="4" width="5.33203125" style="5" customWidth="1"/>
    <col min="5" max="5" width="8.33203125" style="7" customWidth="1"/>
    <col min="6" max="6" width="9.21875" style="7" customWidth="1"/>
    <col min="7" max="7" width="5.88671875" style="28" customWidth="1"/>
    <col min="8" max="8" width="26.6640625" style="3" customWidth="1"/>
    <col min="9" max="9" width="4.109375" style="28" bestFit="1" customWidth="1"/>
    <col min="10" max="10" width="6.77734375" style="5" customWidth="1"/>
    <col min="11" max="11" width="7.77734375" style="3" bestFit="1" customWidth="1"/>
    <col min="12" max="12" width="8.88671875" style="3" bestFit="1" customWidth="1"/>
    <col min="13" max="13" width="4.109375" style="28" bestFit="1" customWidth="1"/>
    <col min="14" max="14" width="8.88671875" style="3"/>
    <col min="15" max="16" width="8.88671875" style="4"/>
    <col min="17" max="17" width="17.44140625" style="9" customWidth="1"/>
    <col min="18" max="268" width="8.88671875" style="3"/>
    <col min="269" max="269" width="20" style="3" customWidth="1"/>
    <col min="270" max="524" width="8.88671875" style="3"/>
    <col min="525" max="525" width="20" style="3" customWidth="1"/>
    <col min="526" max="780" width="8.88671875" style="3"/>
    <col min="781" max="781" width="20" style="3" customWidth="1"/>
    <col min="782" max="1036" width="8.88671875" style="3"/>
    <col min="1037" max="1037" width="20" style="3" customWidth="1"/>
    <col min="1038" max="1292" width="8.88671875" style="3"/>
    <col min="1293" max="1293" width="20" style="3" customWidth="1"/>
    <col min="1294" max="1548" width="8.88671875" style="3"/>
    <col min="1549" max="1549" width="20" style="3" customWidth="1"/>
    <col min="1550" max="1804" width="8.88671875" style="3"/>
    <col min="1805" max="1805" width="20" style="3" customWidth="1"/>
    <col min="1806" max="2060" width="8.88671875" style="3"/>
    <col min="2061" max="2061" width="20" style="3" customWidth="1"/>
    <col min="2062" max="2316" width="8.88671875" style="3"/>
    <col min="2317" max="2317" width="20" style="3" customWidth="1"/>
    <col min="2318" max="2572" width="8.88671875" style="3"/>
    <col min="2573" max="2573" width="20" style="3" customWidth="1"/>
    <col min="2574" max="2828" width="8.88671875" style="3"/>
    <col min="2829" max="2829" width="20" style="3" customWidth="1"/>
    <col min="2830" max="3084" width="8.88671875" style="3"/>
    <col min="3085" max="3085" width="20" style="3" customWidth="1"/>
    <col min="3086" max="3340" width="8.88671875" style="3"/>
    <col min="3341" max="3341" width="20" style="3" customWidth="1"/>
    <col min="3342" max="3596" width="8.88671875" style="3"/>
    <col min="3597" max="3597" width="20" style="3" customWidth="1"/>
    <col min="3598" max="3852" width="8.88671875" style="3"/>
    <col min="3853" max="3853" width="20" style="3" customWidth="1"/>
    <col min="3854" max="4108" width="8.88671875" style="3"/>
    <col min="4109" max="4109" width="20" style="3" customWidth="1"/>
    <col min="4110" max="4364" width="8.88671875" style="3"/>
    <col min="4365" max="4365" width="20" style="3" customWidth="1"/>
    <col min="4366" max="4620" width="8.88671875" style="3"/>
    <col min="4621" max="4621" width="20" style="3" customWidth="1"/>
    <col min="4622" max="4876" width="8.88671875" style="3"/>
    <col min="4877" max="4877" width="20" style="3" customWidth="1"/>
    <col min="4878" max="5132" width="8.88671875" style="3"/>
    <col min="5133" max="5133" width="20" style="3" customWidth="1"/>
    <col min="5134" max="5388" width="8.88671875" style="3"/>
    <col min="5389" max="5389" width="20" style="3" customWidth="1"/>
    <col min="5390" max="5644" width="8.88671875" style="3"/>
    <col min="5645" max="5645" width="20" style="3" customWidth="1"/>
    <col min="5646" max="5900" width="8.88671875" style="3"/>
    <col min="5901" max="5901" width="20" style="3" customWidth="1"/>
    <col min="5902" max="6156" width="8.88671875" style="3"/>
    <col min="6157" max="6157" width="20" style="3" customWidth="1"/>
    <col min="6158" max="6412" width="8.88671875" style="3"/>
    <col min="6413" max="6413" width="20" style="3" customWidth="1"/>
    <col min="6414" max="6668" width="8.88671875" style="3"/>
    <col min="6669" max="6669" width="20" style="3" customWidth="1"/>
    <col min="6670" max="6924" width="8.88671875" style="3"/>
    <col min="6925" max="6925" width="20" style="3" customWidth="1"/>
    <col min="6926" max="7180" width="8.88671875" style="3"/>
    <col min="7181" max="7181" width="20" style="3" customWidth="1"/>
    <col min="7182" max="7436" width="8.88671875" style="3"/>
    <col min="7437" max="7437" width="20" style="3" customWidth="1"/>
    <col min="7438" max="7692" width="8.88671875" style="3"/>
    <col min="7693" max="7693" width="20" style="3" customWidth="1"/>
    <col min="7694" max="7948" width="8.88671875" style="3"/>
    <col min="7949" max="7949" width="20" style="3" customWidth="1"/>
    <col min="7950" max="8204" width="8.88671875" style="3"/>
    <col min="8205" max="8205" width="20" style="3" customWidth="1"/>
    <col min="8206" max="8460" width="8.88671875" style="3"/>
    <col min="8461" max="8461" width="20" style="3" customWidth="1"/>
    <col min="8462" max="8716" width="8.88671875" style="3"/>
    <col min="8717" max="8717" width="20" style="3" customWidth="1"/>
    <col min="8718" max="8972" width="8.88671875" style="3"/>
    <col min="8973" max="8973" width="20" style="3" customWidth="1"/>
    <col min="8974" max="9228" width="8.88671875" style="3"/>
    <col min="9229" max="9229" width="20" style="3" customWidth="1"/>
    <col min="9230" max="9484" width="8.88671875" style="3"/>
    <col min="9485" max="9485" width="20" style="3" customWidth="1"/>
    <col min="9486" max="9740" width="8.88671875" style="3"/>
    <col min="9741" max="9741" width="20" style="3" customWidth="1"/>
    <col min="9742" max="9996" width="8.88671875" style="3"/>
    <col min="9997" max="9997" width="20" style="3" customWidth="1"/>
    <col min="9998" max="10252" width="8.88671875" style="3"/>
    <col min="10253" max="10253" width="20" style="3" customWidth="1"/>
    <col min="10254" max="10508" width="8.88671875" style="3"/>
    <col min="10509" max="10509" width="20" style="3" customWidth="1"/>
    <col min="10510" max="10764" width="8.88671875" style="3"/>
    <col min="10765" max="10765" width="20" style="3" customWidth="1"/>
    <col min="10766" max="11020" width="8.88671875" style="3"/>
    <col min="11021" max="11021" width="20" style="3" customWidth="1"/>
    <col min="11022" max="11276" width="8.88671875" style="3"/>
    <col min="11277" max="11277" width="20" style="3" customWidth="1"/>
    <col min="11278" max="11532" width="8.88671875" style="3"/>
    <col min="11533" max="11533" width="20" style="3" customWidth="1"/>
    <col min="11534" max="11788" width="8.88671875" style="3"/>
    <col min="11789" max="11789" width="20" style="3" customWidth="1"/>
    <col min="11790" max="12044" width="8.88671875" style="3"/>
    <col min="12045" max="12045" width="20" style="3" customWidth="1"/>
    <col min="12046" max="12300" width="8.88671875" style="3"/>
    <col min="12301" max="12301" width="20" style="3" customWidth="1"/>
    <col min="12302" max="12556" width="8.88671875" style="3"/>
    <col min="12557" max="12557" width="20" style="3" customWidth="1"/>
    <col min="12558" max="12812" width="8.88671875" style="3"/>
    <col min="12813" max="12813" width="20" style="3" customWidth="1"/>
    <col min="12814" max="13068" width="8.88671875" style="3"/>
    <col min="13069" max="13069" width="20" style="3" customWidth="1"/>
    <col min="13070" max="13324" width="8.88671875" style="3"/>
    <col min="13325" max="13325" width="20" style="3" customWidth="1"/>
    <col min="13326" max="13580" width="8.88671875" style="3"/>
    <col min="13581" max="13581" width="20" style="3" customWidth="1"/>
    <col min="13582" max="13836" width="8.88671875" style="3"/>
    <col min="13837" max="13837" width="20" style="3" customWidth="1"/>
    <col min="13838" max="14092" width="8.88671875" style="3"/>
    <col min="14093" max="14093" width="20" style="3" customWidth="1"/>
    <col min="14094" max="14348" width="8.88671875" style="3"/>
    <col min="14349" max="14349" width="20" style="3" customWidth="1"/>
    <col min="14350" max="14604" width="8.88671875" style="3"/>
    <col min="14605" max="14605" width="20" style="3" customWidth="1"/>
    <col min="14606" max="14860" width="8.88671875" style="3"/>
    <col min="14861" max="14861" width="20" style="3" customWidth="1"/>
    <col min="14862" max="15116" width="8.88671875" style="3"/>
    <col min="15117" max="15117" width="20" style="3" customWidth="1"/>
    <col min="15118" max="15372" width="8.88671875" style="3"/>
    <col min="15373" max="15373" width="20" style="3" customWidth="1"/>
    <col min="15374" max="15628" width="8.88671875" style="3"/>
    <col min="15629" max="15629" width="20" style="3" customWidth="1"/>
    <col min="15630" max="15884" width="8.88671875" style="3"/>
    <col min="15885" max="15885" width="20" style="3" customWidth="1"/>
    <col min="15886" max="16140" width="8.88671875" style="3"/>
    <col min="16141" max="16141" width="20" style="3" customWidth="1"/>
    <col min="16142" max="16384" width="8.88671875" style="3"/>
  </cols>
  <sheetData>
    <row r="1" spans="1:17">
      <c r="A1" s="85" t="s">
        <v>143</v>
      </c>
      <c r="B1" s="85"/>
    </row>
    <row r="2" spans="1:17" s="6" customFormat="1" ht="32.4" customHeight="1">
      <c r="A2" s="86" t="s">
        <v>132</v>
      </c>
      <c r="B2" s="87" t="s">
        <v>133</v>
      </c>
      <c r="C2" s="87" t="s">
        <v>238</v>
      </c>
      <c r="D2" s="87"/>
      <c r="E2" s="87"/>
      <c r="F2" s="87"/>
      <c r="G2" s="87"/>
      <c r="H2" s="87" t="s">
        <v>239</v>
      </c>
      <c r="I2" s="87"/>
      <c r="J2" s="87"/>
      <c r="K2" s="87"/>
      <c r="L2" s="87"/>
      <c r="M2" s="82" t="s">
        <v>134</v>
      </c>
      <c r="N2" s="83"/>
      <c r="O2" s="83"/>
      <c r="P2" s="83"/>
      <c r="Q2" s="84"/>
    </row>
    <row r="3" spans="1:17" s="6" customFormat="1">
      <c r="A3" s="86"/>
      <c r="B3" s="87"/>
      <c r="C3" s="29" t="s">
        <v>77</v>
      </c>
      <c r="D3" s="10" t="s">
        <v>78</v>
      </c>
      <c r="E3" s="11" t="s">
        <v>79</v>
      </c>
      <c r="F3" s="11" t="s">
        <v>80</v>
      </c>
      <c r="G3" s="29" t="s">
        <v>132</v>
      </c>
      <c r="H3" s="10" t="s">
        <v>133</v>
      </c>
      <c r="I3" s="29" t="s">
        <v>77</v>
      </c>
      <c r="J3" s="10" t="s">
        <v>78</v>
      </c>
      <c r="K3" s="11" t="s">
        <v>79</v>
      </c>
      <c r="L3" s="11" t="s">
        <v>80</v>
      </c>
      <c r="M3" s="36" t="s">
        <v>77</v>
      </c>
      <c r="N3" s="10" t="s">
        <v>78</v>
      </c>
      <c r="O3" s="11" t="s">
        <v>79</v>
      </c>
      <c r="P3" s="11" t="s">
        <v>80</v>
      </c>
      <c r="Q3" s="27" t="s">
        <v>242</v>
      </c>
    </row>
    <row r="4" spans="1:17" s="8" customFormat="1">
      <c r="A4" s="30" t="s">
        <v>0</v>
      </c>
      <c r="B4" s="12" t="s">
        <v>65</v>
      </c>
      <c r="C4" s="35"/>
      <c r="D4" s="13"/>
      <c r="E4" s="14"/>
      <c r="F4" s="14"/>
      <c r="G4" s="30" t="s">
        <v>0</v>
      </c>
      <c r="H4" s="12" t="s">
        <v>5</v>
      </c>
      <c r="I4" s="30"/>
      <c r="J4" s="13"/>
      <c r="K4" s="12"/>
      <c r="L4" s="12"/>
      <c r="M4" s="30"/>
      <c r="N4" s="12"/>
      <c r="O4" s="15"/>
      <c r="P4" s="15"/>
      <c r="Q4" s="22"/>
    </row>
    <row r="5" spans="1:17">
      <c r="A5" s="31">
        <v>1</v>
      </c>
      <c r="B5" s="17" t="s">
        <v>66</v>
      </c>
      <c r="C5" s="32" t="s">
        <v>6</v>
      </c>
      <c r="D5" s="18">
        <v>5</v>
      </c>
      <c r="E5" s="19">
        <v>3000</v>
      </c>
      <c r="F5" s="20">
        <f>ROUND(D5*E5,0)</f>
        <v>15000</v>
      </c>
      <c r="G5" s="31" t="s">
        <v>105</v>
      </c>
      <c r="H5" s="17" t="s">
        <v>9</v>
      </c>
      <c r="I5" s="32" t="s">
        <v>6</v>
      </c>
      <c r="J5" s="18">
        <v>5</v>
      </c>
      <c r="K5" s="21">
        <v>2500</v>
      </c>
      <c r="L5" s="21">
        <v>12500</v>
      </c>
      <c r="M5" s="32" t="s">
        <v>6</v>
      </c>
      <c r="N5" s="16">
        <v>5</v>
      </c>
      <c r="O5" s="20">
        <v>2500</v>
      </c>
      <c r="P5" s="20">
        <f>ROUND(N5*O5,0)</f>
        <v>12500</v>
      </c>
      <c r="Q5" s="22"/>
    </row>
    <row r="6" spans="1:17">
      <c r="A6" s="31">
        <v>2</v>
      </c>
      <c r="B6" s="17" t="s">
        <v>67</v>
      </c>
      <c r="C6" s="32" t="s">
        <v>81</v>
      </c>
      <c r="D6" s="18">
        <v>1</v>
      </c>
      <c r="E6" s="19">
        <v>3000</v>
      </c>
      <c r="F6" s="20">
        <f t="shared" ref="F6:F9" si="0">ROUND(D6*E6,0)</f>
        <v>3000</v>
      </c>
      <c r="G6" s="31" t="s">
        <v>106</v>
      </c>
      <c r="H6" s="17" t="s">
        <v>10</v>
      </c>
      <c r="I6" s="32" t="s">
        <v>7</v>
      </c>
      <c r="J6" s="18">
        <v>1</v>
      </c>
      <c r="K6" s="21">
        <v>1050</v>
      </c>
      <c r="L6" s="21">
        <v>1050</v>
      </c>
      <c r="M6" s="32" t="s">
        <v>7</v>
      </c>
      <c r="N6" s="16">
        <v>1</v>
      </c>
      <c r="O6" s="20">
        <v>1050</v>
      </c>
      <c r="P6" s="20">
        <f>ROUND(N6*O6,0)</f>
        <v>1050</v>
      </c>
      <c r="Q6" s="22"/>
    </row>
    <row r="7" spans="1:17" ht="32.4">
      <c r="A7" s="31">
        <v>3</v>
      </c>
      <c r="B7" s="17" t="s">
        <v>68</v>
      </c>
      <c r="C7" s="32" t="s">
        <v>6</v>
      </c>
      <c r="D7" s="18">
        <v>5</v>
      </c>
      <c r="E7" s="19">
        <v>1650</v>
      </c>
      <c r="F7" s="20">
        <f t="shared" si="0"/>
        <v>8250</v>
      </c>
      <c r="G7" s="31" t="s">
        <v>107</v>
      </c>
      <c r="H7" s="17" t="s">
        <v>11</v>
      </c>
      <c r="I7" s="32" t="s">
        <v>8</v>
      </c>
      <c r="J7" s="18">
        <v>1</v>
      </c>
      <c r="K7" s="21">
        <v>1000</v>
      </c>
      <c r="L7" s="21">
        <v>1000</v>
      </c>
      <c r="M7" s="32" t="s">
        <v>8</v>
      </c>
      <c r="N7" s="16">
        <v>1</v>
      </c>
      <c r="O7" s="20">
        <v>1000</v>
      </c>
      <c r="P7" s="20">
        <f>ROUND(N7*O7,0)</f>
        <v>1000</v>
      </c>
      <c r="Q7" s="22"/>
    </row>
    <row r="8" spans="1:17">
      <c r="A8" s="31">
        <v>4</v>
      </c>
      <c r="B8" s="16" t="s">
        <v>69</v>
      </c>
      <c r="C8" s="32" t="s">
        <v>6</v>
      </c>
      <c r="D8" s="60">
        <v>42</v>
      </c>
      <c r="E8" s="23">
        <v>234</v>
      </c>
      <c r="F8" s="20">
        <f t="shared" si="0"/>
        <v>9828</v>
      </c>
      <c r="G8" s="61" t="s">
        <v>89</v>
      </c>
      <c r="H8" s="17" t="s">
        <v>33</v>
      </c>
      <c r="I8" s="32" t="s">
        <v>6</v>
      </c>
      <c r="J8" s="18">
        <v>42</v>
      </c>
      <c r="K8" s="18">
        <v>234</v>
      </c>
      <c r="L8" s="21">
        <v>9828</v>
      </c>
      <c r="M8" s="32" t="s">
        <v>6</v>
      </c>
      <c r="N8" s="16">
        <v>42</v>
      </c>
      <c r="O8" s="20">
        <v>234</v>
      </c>
      <c r="P8" s="20">
        <f>ROUND(N8*O8,0)</f>
        <v>9828</v>
      </c>
      <c r="Q8" s="22"/>
    </row>
    <row r="9" spans="1:17" ht="32.4">
      <c r="A9" s="31">
        <v>5</v>
      </c>
      <c r="B9" s="16" t="s">
        <v>70</v>
      </c>
      <c r="C9" s="32" t="s">
        <v>50</v>
      </c>
      <c r="D9" s="60">
        <v>28.2</v>
      </c>
      <c r="E9" s="23">
        <v>390</v>
      </c>
      <c r="F9" s="20">
        <f t="shared" si="0"/>
        <v>10998</v>
      </c>
      <c r="G9" s="31" t="s">
        <v>108</v>
      </c>
      <c r="H9" s="17" t="s">
        <v>12</v>
      </c>
      <c r="I9" s="32" t="s">
        <v>50</v>
      </c>
      <c r="J9" s="18">
        <v>27</v>
      </c>
      <c r="K9" s="18">
        <v>390</v>
      </c>
      <c r="L9" s="21">
        <v>10530</v>
      </c>
      <c r="M9" s="32" t="s">
        <v>50</v>
      </c>
      <c r="N9" s="16">
        <v>27</v>
      </c>
      <c r="O9" s="20">
        <v>390</v>
      </c>
      <c r="P9" s="20">
        <f>ROUND(N9*O9,0)</f>
        <v>10530</v>
      </c>
      <c r="Q9" s="22"/>
    </row>
    <row r="10" spans="1:17" ht="34.200000000000003">
      <c r="A10" s="31">
        <v>6</v>
      </c>
      <c r="B10" s="17" t="s">
        <v>71</v>
      </c>
      <c r="C10" s="32" t="s">
        <v>6</v>
      </c>
      <c r="D10" s="18">
        <v>4</v>
      </c>
      <c r="E10" s="19">
        <v>2080</v>
      </c>
      <c r="F10" s="20">
        <f>ROUND(D10*E10,0)</f>
        <v>8320</v>
      </c>
      <c r="G10" s="31" t="s">
        <v>109</v>
      </c>
      <c r="H10" s="17" t="s">
        <v>13</v>
      </c>
      <c r="I10" s="32" t="s">
        <v>50</v>
      </c>
      <c r="J10" s="62">
        <v>3</v>
      </c>
      <c r="K10" s="63">
        <v>2080</v>
      </c>
      <c r="L10" s="63">
        <v>8320</v>
      </c>
      <c r="M10" s="64" t="s">
        <v>50</v>
      </c>
      <c r="N10" s="65">
        <v>3</v>
      </c>
      <c r="O10" s="66">
        <v>2080</v>
      </c>
      <c r="P10" s="66">
        <f t="shared" ref="P10:P14" si="1">ROUND(N10*O10,0)</f>
        <v>6240</v>
      </c>
      <c r="Q10" s="22" t="s">
        <v>151</v>
      </c>
    </row>
    <row r="11" spans="1:17" ht="32.4">
      <c r="A11" s="31">
        <v>7</v>
      </c>
      <c r="B11" s="17" t="s">
        <v>73</v>
      </c>
      <c r="C11" s="32" t="s">
        <v>81</v>
      </c>
      <c r="D11" s="18">
        <v>1</v>
      </c>
      <c r="E11" s="19">
        <v>10660</v>
      </c>
      <c r="F11" s="20">
        <f>ROUND(D11*E11,0)</f>
        <v>10660</v>
      </c>
      <c r="G11" s="31" t="s">
        <v>110</v>
      </c>
      <c r="H11" s="17" t="s">
        <v>72</v>
      </c>
      <c r="I11" s="32" t="s">
        <v>8</v>
      </c>
      <c r="J11" s="18">
        <v>1</v>
      </c>
      <c r="K11" s="21">
        <v>10000</v>
      </c>
      <c r="L11" s="21">
        <v>10000</v>
      </c>
      <c r="M11" s="32" t="s">
        <v>8</v>
      </c>
      <c r="N11" s="16">
        <v>1</v>
      </c>
      <c r="O11" s="20">
        <v>10000</v>
      </c>
      <c r="P11" s="20">
        <f t="shared" si="1"/>
        <v>10000</v>
      </c>
      <c r="Q11" s="22"/>
    </row>
    <row r="12" spans="1:17" ht="32.4">
      <c r="A12" s="31">
        <v>8</v>
      </c>
      <c r="B12" s="17" t="s">
        <v>74</v>
      </c>
      <c r="C12" s="32" t="s">
        <v>6</v>
      </c>
      <c r="D12" s="18">
        <v>11</v>
      </c>
      <c r="E12" s="19">
        <v>845</v>
      </c>
      <c r="F12" s="20">
        <f>ROUND(D12*E12,0)</f>
        <v>9295</v>
      </c>
      <c r="G12" s="31" t="s">
        <v>111</v>
      </c>
      <c r="H12" s="17" t="s">
        <v>51</v>
      </c>
      <c r="I12" s="32" t="s">
        <v>6</v>
      </c>
      <c r="J12" s="18">
        <v>11</v>
      </c>
      <c r="K12" s="18">
        <v>845</v>
      </c>
      <c r="L12" s="21">
        <v>9295</v>
      </c>
      <c r="M12" s="32" t="s">
        <v>6</v>
      </c>
      <c r="N12" s="16">
        <v>11</v>
      </c>
      <c r="O12" s="20">
        <v>845</v>
      </c>
      <c r="P12" s="20">
        <f>ROUND(N12*O12,0)</f>
        <v>9295</v>
      </c>
      <c r="Q12" s="22"/>
    </row>
    <row r="13" spans="1:17">
      <c r="A13" s="31">
        <v>9</v>
      </c>
      <c r="B13" s="16" t="s">
        <v>75</v>
      </c>
      <c r="C13" s="32" t="s">
        <v>81</v>
      </c>
      <c r="D13" s="24">
        <v>1</v>
      </c>
      <c r="E13" s="23">
        <v>7000</v>
      </c>
      <c r="F13" s="20">
        <f>ROUND(D13*E13,0)</f>
        <v>7000</v>
      </c>
      <c r="G13" s="31" t="s">
        <v>112</v>
      </c>
      <c r="H13" s="17" t="s">
        <v>15</v>
      </c>
      <c r="I13" s="32" t="s">
        <v>8</v>
      </c>
      <c r="J13" s="18">
        <v>1</v>
      </c>
      <c r="K13" s="21">
        <v>7000</v>
      </c>
      <c r="L13" s="21">
        <v>7000</v>
      </c>
      <c r="M13" s="32" t="s">
        <v>8</v>
      </c>
      <c r="N13" s="16">
        <v>1</v>
      </c>
      <c r="O13" s="20">
        <v>7000</v>
      </c>
      <c r="P13" s="20">
        <f t="shared" si="1"/>
        <v>7000</v>
      </c>
      <c r="Q13" s="22"/>
    </row>
    <row r="14" spans="1:17">
      <c r="A14" s="31">
        <v>10</v>
      </c>
      <c r="B14" s="16" t="s">
        <v>76</v>
      </c>
      <c r="C14" s="32" t="s">
        <v>81</v>
      </c>
      <c r="D14" s="24">
        <v>1</v>
      </c>
      <c r="E14" s="23">
        <v>3000</v>
      </c>
      <c r="F14" s="20">
        <f>ROUND(D14*E14,0)</f>
        <v>3000</v>
      </c>
      <c r="G14" s="31" t="s">
        <v>113</v>
      </c>
      <c r="H14" s="17" t="s">
        <v>16</v>
      </c>
      <c r="I14" s="32" t="s">
        <v>7</v>
      </c>
      <c r="J14" s="18">
        <v>2.5</v>
      </c>
      <c r="K14" s="21">
        <v>1050</v>
      </c>
      <c r="L14" s="21">
        <v>2625</v>
      </c>
      <c r="M14" s="32" t="s">
        <v>7</v>
      </c>
      <c r="N14" s="16">
        <v>2.5</v>
      </c>
      <c r="O14" s="20">
        <v>1050</v>
      </c>
      <c r="P14" s="20">
        <f t="shared" si="1"/>
        <v>2625</v>
      </c>
      <c r="Q14" s="22"/>
    </row>
    <row r="15" spans="1:17" s="8" customFormat="1">
      <c r="A15" s="30"/>
      <c r="B15" s="12" t="s">
        <v>135</v>
      </c>
      <c r="C15" s="35"/>
      <c r="D15" s="13"/>
      <c r="E15" s="14"/>
      <c r="F15" s="14">
        <f>SUM(F5:F14)</f>
        <v>85351</v>
      </c>
      <c r="G15" s="30"/>
      <c r="H15" s="12"/>
      <c r="I15" s="30"/>
      <c r="J15" s="13"/>
      <c r="K15" s="12"/>
      <c r="L15" s="80"/>
      <c r="M15" s="30"/>
      <c r="N15" s="12"/>
      <c r="O15" s="15"/>
      <c r="P15" s="15">
        <f>SUM(P5:P14)</f>
        <v>70068</v>
      </c>
      <c r="Q15" s="22"/>
    </row>
    <row r="16" spans="1:17">
      <c r="A16" s="31"/>
      <c r="B16" s="16"/>
      <c r="C16" s="29"/>
      <c r="D16" s="24"/>
      <c r="E16" s="23"/>
      <c r="F16" s="23"/>
      <c r="G16" s="31"/>
      <c r="H16" s="16"/>
      <c r="I16" s="31"/>
      <c r="J16" s="24"/>
      <c r="K16" s="16"/>
      <c r="L16" s="16"/>
      <c r="M16" s="31"/>
      <c r="N16" s="16"/>
      <c r="O16" s="20"/>
      <c r="P16" s="20"/>
      <c r="Q16" s="22"/>
    </row>
    <row r="17" spans="1:17" s="8" customFormat="1">
      <c r="A17" s="30" t="s">
        <v>1</v>
      </c>
      <c r="B17" s="12" t="s">
        <v>53</v>
      </c>
      <c r="C17" s="35"/>
      <c r="D17" s="13"/>
      <c r="E17" s="14"/>
      <c r="F17" s="14"/>
      <c r="G17" s="30" t="s">
        <v>1</v>
      </c>
      <c r="H17" s="12" t="s">
        <v>53</v>
      </c>
      <c r="I17" s="30"/>
      <c r="J17" s="13"/>
      <c r="K17" s="12"/>
      <c r="L17" s="12"/>
      <c r="M17" s="30"/>
      <c r="N17" s="12"/>
      <c r="O17" s="15"/>
      <c r="P17" s="15"/>
      <c r="Q17" s="22"/>
    </row>
    <row r="18" spans="1:17" ht="48.6">
      <c r="A18" s="31">
        <v>1</v>
      </c>
      <c r="B18" s="17" t="s">
        <v>153</v>
      </c>
      <c r="C18" s="32" t="s">
        <v>17</v>
      </c>
      <c r="D18" s="18">
        <v>4</v>
      </c>
      <c r="E18" s="23">
        <v>2350</v>
      </c>
      <c r="F18" s="20">
        <f>ROUND(D18*E18,0)</f>
        <v>9400</v>
      </c>
      <c r="G18" s="31">
        <v>1</v>
      </c>
      <c r="H18" s="17" t="s">
        <v>54</v>
      </c>
      <c r="I18" s="32" t="s">
        <v>17</v>
      </c>
      <c r="J18" s="18">
        <v>4</v>
      </c>
      <c r="K18" s="21">
        <v>2350</v>
      </c>
      <c r="L18" s="21">
        <v>9400</v>
      </c>
      <c r="M18" s="32" t="s">
        <v>17</v>
      </c>
      <c r="N18" s="16">
        <v>4</v>
      </c>
      <c r="O18" s="20">
        <v>2350</v>
      </c>
      <c r="P18" s="20">
        <f t="shared" ref="P18" si="2">ROUND(N18*O18,0)</f>
        <v>9400</v>
      </c>
      <c r="Q18" s="22"/>
    </row>
    <row r="19" spans="1:17" ht="48.6">
      <c r="A19" s="31">
        <v>2</v>
      </c>
      <c r="B19" s="17" t="s">
        <v>55</v>
      </c>
      <c r="C19" s="32" t="s">
        <v>18</v>
      </c>
      <c r="D19" s="18">
        <v>2</v>
      </c>
      <c r="E19" s="23">
        <v>2145</v>
      </c>
      <c r="F19" s="20">
        <f t="shared" ref="F19:F23" si="3">ROUND(D19*E19,0)</f>
        <v>4290</v>
      </c>
      <c r="G19" s="31">
        <v>2</v>
      </c>
      <c r="H19" s="17" t="s">
        <v>55</v>
      </c>
      <c r="I19" s="32" t="s">
        <v>18</v>
      </c>
      <c r="J19" s="18">
        <v>2</v>
      </c>
      <c r="K19" s="21">
        <v>2145</v>
      </c>
      <c r="L19" s="21">
        <v>4290</v>
      </c>
      <c r="M19" s="32" t="s">
        <v>18</v>
      </c>
      <c r="N19" s="16">
        <v>2</v>
      </c>
      <c r="O19" s="20">
        <v>2145</v>
      </c>
      <c r="P19" s="20">
        <f>ROUND(N19*O19,0)</f>
        <v>4290</v>
      </c>
      <c r="Q19" s="22"/>
    </row>
    <row r="20" spans="1:17" ht="48.6">
      <c r="A20" s="31">
        <v>3</v>
      </c>
      <c r="B20" s="17" t="s">
        <v>83</v>
      </c>
      <c r="C20" s="32" t="s">
        <v>8</v>
      </c>
      <c r="D20" s="18">
        <v>1</v>
      </c>
      <c r="E20" s="23">
        <v>41600</v>
      </c>
      <c r="F20" s="20">
        <f t="shared" si="3"/>
        <v>41600</v>
      </c>
      <c r="G20" s="31">
        <v>3</v>
      </c>
      <c r="H20" s="17" t="s">
        <v>56</v>
      </c>
      <c r="I20" s="32" t="s">
        <v>8</v>
      </c>
      <c r="J20" s="18">
        <v>1</v>
      </c>
      <c r="K20" s="21">
        <v>41600</v>
      </c>
      <c r="L20" s="21">
        <v>41600</v>
      </c>
      <c r="M20" s="32" t="s">
        <v>8</v>
      </c>
      <c r="N20" s="16">
        <v>1</v>
      </c>
      <c r="O20" s="20">
        <v>41600</v>
      </c>
      <c r="P20" s="20">
        <f>ROUND(N20*O20,0)</f>
        <v>41600</v>
      </c>
      <c r="Q20" s="22"/>
    </row>
    <row r="21" spans="1:17">
      <c r="A21" s="31">
        <v>4</v>
      </c>
      <c r="B21" s="17" t="s">
        <v>19</v>
      </c>
      <c r="C21" s="32" t="s">
        <v>8</v>
      </c>
      <c r="D21" s="18">
        <v>1</v>
      </c>
      <c r="E21" s="23">
        <v>6500</v>
      </c>
      <c r="F21" s="20">
        <f t="shared" si="3"/>
        <v>6500</v>
      </c>
      <c r="G21" s="31">
        <v>4</v>
      </c>
      <c r="H21" s="17" t="s">
        <v>19</v>
      </c>
      <c r="I21" s="32" t="s">
        <v>8</v>
      </c>
      <c r="J21" s="18">
        <v>1</v>
      </c>
      <c r="K21" s="21">
        <v>6500</v>
      </c>
      <c r="L21" s="21">
        <v>6500</v>
      </c>
      <c r="M21" s="32" t="s">
        <v>8</v>
      </c>
      <c r="N21" s="16">
        <v>1</v>
      </c>
      <c r="O21" s="20">
        <v>6500</v>
      </c>
      <c r="P21" s="20">
        <f>ROUND(N21*O21,0)</f>
        <v>6500</v>
      </c>
      <c r="Q21" s="22"/>
    </row>
    <row r="22" spans="1:17">
      <c r="A22" s="31">
        <v>5</v>
      </c>
      <c r="B22" s="17" t="s">
        <v>84</v>
      </c>
      <c r="C22" s="32" t="s">
        <v>8</v>
      </c>
      <c r="D22" s="18">
        <v>1</v>
      </c>
      <c r="E22" s="23">
        <v>1560</v>
      </c>
      <c r="F22" s="20">
        <f t="shared" si="3"/>
        <v>1560</v>
      </c>
      <c r="G22" s="31">
        <v>5</v>
      </c>
      <c r="H22" s="17" t="s">
        <v>20</v>
      </c>
      <c r="I22" s="32" t="s">
        <v>8</v>
      </c>
      <c r="J22" s="18">
        <v>1</v>
      </c>
      <c r="K22" s="21">
        <v>1560</v>
      </c>
      <c r="L22" s="21">
        <v>1560</v>
      </c>
      <c r="M22" s="32" t="s">
        <v>8</v>
      </c>
      <c r="N22" s="16">
        <v>1</v>
      </c>
      <c r="O22" s="20">
        <v>1560</v>
      </c>
      <c r="P22" s="20">
        <f>ROUND(N22*O22,0)</f>
        <v>1560</v>
      </c>
      <c r="Q22" s="22"/>
    </row>
    <row r="23" spans="1:17" ht="32.4">
      <c r="A23" s="31">
        <v>6</v>
      </c>
      <c r="B23" s="17" t="s">
        <v>85</v>
      </c>
      <c r="C23" s="32" t="s">
        <v>8</v>
      </c>
      <c r="D23" s="18">
        <v>1</v>
      </c>
      <c r="E23" s="23">
        <v>1040</v>
      </c>
      <c r="F23" s="20">
        <f t="shared" si="3"/>
        <v>1040</v>
      </c>
      <c r="G23" s="31">
        <v>6</v>
      </c>
      <c r="H23" s="17" t="s">
        <v>21</v>
      </c>
      <c r="I23" s="32" t="s">
        <v>8</v>
      </c>
      <c r="J23" s="18">
        <v>1</v>
      </c>
      <c r="K23" s="21">
        <v>1040</v>
      </c>
      <c r="L23" s="21">
        <v>1040</v>
      </c>
      <c r="M23" s="32" t="s">
        <v>8</v>
      </c>
      <c r="N23" s="16">
        <v>1</v>
      </c>
      <c r="O23" s="20">
        <v>1040</v>
      </c>
      <c r="P23" s="20">
        <f>ROUND(N23*O23,0)</f>
        <v>1040</v>
      </c>
      <c r="Q23" s="22"/>
    </row>
    <row r="24" spans="1:17" s="8" customFormat="1">
      <c r="A24" s="30"/>
      <c r="B24" s="12" t="s">
        <v>136</v>
      </c>
      <c r="C24" s="35"/>
      <c r="D24" s="13"/>
      <c r="E24" s="14"/>
      <c r="F24" s="14">
        <f>SUM(F18:F23)</f>
        <v>64390</v>
      </c>
      <c r="G24" s="30"/>
      <c r="H24" s="12"/>
      <c r="I24" s="33"/>
      <c r="J24" s="26"/>
      <c r="K24" s="26"/>
      <c r="L24" s="80"/>
      <c r="M24" s="33"/>
      <c r="N24" s="12"/>
      <c r="O24" s="15"/>
      <c r="P24" s="15">
        <f>SUM(P18:P23)</f>
        <v>64390</v>
      </c>
      <c r="Q24" s="22"/>
    </row>
    <row r="25" spans="1:17">
      <c r="A25" s="31"/>
      <c r="B25" s="16"/>
      <c r="C25" s="29"/>
      <c r="D25" s="24"/>
      <c r="E25" s="23"/>
      <c r="F25" s="23"/>
      <c r="G25" s="31"/>
      <c r="H25" s="16"/>
      <c r="I25" s="31"/>
      <c r="J25" s="24"/>
      <c r="K25" s="16"/>
      <c r="L25" s="16"/>
      <c r="M25" s="31"/>
      <c r="N25" s="16"/>
      <c r="O25" s="20"/>
      <c r="P25" s="20"/>
      <c r="Q25" s="22"/>
    </row>
    <row r="26" spans="1:17" s="8" customFormat="1">
      <c r="A26" s="30" t="s">
        <v>2</v>
      </c>
      <c r="B26" s="25" t="s">
        <v>27</v>
      </c>
      <c r="C26" s="35"/>
      <c r="D26" s="13"/>
      <c r="E26" s="14"/>
      <c r="F26" s="14"/>
      <c r="G26" s="30" t="s">
        <v>2</v>
      </c>
      <c r="H26" s="25" t="s">
        <v>27</v>
      </c>
      <c r="I26" s="33"/>
      <c r="J26" s="26"/>
      <c r="K26" s="26"/>
      <c r="L26" s="26"/>
      <c r="M26" s="33"/>
      <c r="N26" s="12"/>
      <c r="O26" s="15"/>
      <c r="P26" s="15"/>
      <c r="Q26" s="22"/>
    </row>
    <row r="27" spans="1:17" ht="48.6">
      <c r="A27" s="31">
        <v>1</v>
      </c>
      <c r="B27" s="17" t="s">
        <v>86</v>
      </c>
      <c r="C27" s="32" t="s">
        <v>8</v>
      </c>
      <c r="D27" s="18">
        <v>1</v>
      </c>
      <c r="E27" s="21">
        <v>15000</v>
      </c>
      <c r="F27" s="20">
        <f t="shared" ref="F27:F33" si="4">ROUND(D27*E27,0)</f>
        <v>15000</v>
      </c>
      <c r="G27" s="31">
        <v>1</v>
      </c>
      <c r="H27" s="17" t="s">
        <v>58</v>
      </c>
      <c r="I27" s="32" t="s">
        <v>8</v>
      </c>
      <c r="J27" s="18">
        <v>1</v>
      </c>
      <c r="K27" s="21">
        <v>15000</v>
      </c>
      <c r="L27" s="21">
        <v>15000</v>
      </c>
      <c r="M27" s="32" t="s">
        <v>8</v>
      </c>
      <c r="N27" s="16">
        <v>1</v>
      </c>
      <c r="O27" s="20">
        <v>15000</v>
      </c>
      <c r="P27" s="20">
        <f t="shared" ref="P27:P31" si="5">ROUND(N27*O27,0)</f>
        <v>15000</v>
      </c>
      <c r="Q27" s="22"/>
    </row>
    <row r="28" spans="1:17" ht="32.4">
      <c r="A28" s="31">
        <v>2</v>
      </c>
      <c r="B28" s="17" t="s">
        <v>59</v>
      </c>
      <c r="C28" s="32" t="s">
        <v>28</v>
      </c>
      <c r="D28" s="18">
        <v>5</v>
      </c>
      <c r="E28" s="18">
        <v>910</v>
      </c>
      <c r="F28" s="20">
        <f t="shared" si="4"/>
        <v>4550</v>
      </c>
      <c r="G28" s="31">
        <v>2</v>
      </c>
      <c r="H28" s="17" t="s">
        <v>59</v>
      </c>
      <c r="I28" s="32" t="s">
        <v>28</v>
      </c>
      <c r="J28" s="18">
        <v>5</v>
      </c>
      <c r="K28" s="18">
        <v>910</v>
      </c>
      <c r="L28" s="21">
        <v>4550</v>
      </c>
      <c r="M28" s="32" t="s">
        <v>28</v>
      </c>
      <c r="N28" s="16">
        <v>5</v>
      </c>
      <c r="O28" s="20">
        <v>910</v>
      </c>
      <c r="P28" s="20">
        <f t="shared" si="5"/>
        <v>4550</v>
      </c>
      <c r="Q28" s="22"/>
    </row>
    <row r="29" spans="1:17">
      <c r="A29" s="31">
        <v>3</v>
      </c>
      <c r="B29" s="17" t="s">
        <v>29</v>
      </c>
      <c r="C29" s="32" t="s">
        <v>28</v>
      </c>
      <c r="D29" s="18">
        <v>8</v>
      </c>
      <c r="E29" s="21">
        <v>1365</v>
      </c>
      <c r="F29" s="20">
        <f t="shared" si="4"/>
        <v>10920</v>
      </c>
      <c r="G29" s="31">
        <v>3</v>
      </c>
      <c r="H29" s="17" t="s">
        <v>29</v>
      </c>
      <c r="I29" s="32" t="s">
        <v>28</v>
      </c>
      <c r="J29" s="18">
        <v>8</v>
      </c>
      <c r="K29" s="21">
        <v>1365</v>
      </c>
      <c r="L29" s="21">
        <v>10920</v>
      </c>
      <c r="M29" s="32" t="s">
        <v>28</v>
      </c>
      <c r="N29" s="16">
        <v>8</v>
      </c>
      <c r="O29" s="20">
        <v>1365</v>
      </c>
      <c r="P29" s="20">
        <f t="shared" si="5"/>
        <v>10920</v>
      </c>
      <c r="Q29" s="22"/>
    </row>
    <row r="30" spans="1:17">
      <c r="A30" s="31">
        <v>4</v>
      </c>
      <c r="B30" s="17" t="s">
        <v>30</v>
      </c>
      <c r="C30" s="32" t="s">
        <v>8</v>
      </c>
      <c r="D30" s="18">
        <v>1</v>
      </c>
      <c r="E30" s="21">
        <v>6500</v>
      </c>
      <c r="F30" s="20">
        <f t="shared" si="4"/>
        <v>6500</v>
      </c>
      <c r="G30" s="31">
        <v>4</v>
      </c>
      <c r="H30" s="17" t="s">
        <v>30</v>
      </c>
      <c r="I30" s="32" t="s">
        <v>8</v>
      </c>
      <c r="J30" s="18">
        <v>1</v>
      </c>
      <c r="K30" s="21">
        <v>6500</v>
      </c>
      <c r="L30" s="21">
        <v>6500</v>
      </c>
      <c r="M30" s="32" t="s">
        <v>8</v>
      </c>
      <c r="N30" s="16">
        <v>1</v>
      </c>
      <c r="O30" s="20">
        <v>6500</v>
      </c>
      <c r="P30" s="20">
        <f t="shared" si="5"/>
        <v>6500</v>
      </c>
      <c r="Q30" s="22"/>
    </row>
    <row r="31" spans="1:17" ht="48.6">
      <c r="A31" s="31">
        <v>5</v>
      </c>
      <c r="B31" s="17" t="s">
        <v>87</v>
      </c>
      <c r="C31" s="32" t="s">
        <v>8</v>
      </c>
      <c r="D31" s="18">
        <v>1</v>
      </c>
      <c r="E31" s="21">
        <v>4680</v>
      </c>
      <c r="F31" s="20">
        <f t="shared" si="4"/>
        <v>4680</v>
      </c>
      <c r="G31" s="31">
        <v>5</v>
      </c>
      <c r="H31" s="17" t="s">
        <v>60</v>
      </c>
      <c r="I31" s="32" t="s">
        <v>8</v>
      </c>
      <c r="J31" s="18">
        <v>1</v>
      </c>
      <c r="K31" s="21">
        <v>4680</v>
      </c>
      <c r="L31" s="21">
        <v>4680</v>
      </c>
      <c r="M31" s="32" t="s">
        <v>8</v>
      </c>
      <c r="N31" s="16">
        <v>1</v>
      </c>
      <c r="O31" s="20">
        <v>4680</v>
      </c>
      <c r="P31" s="20">
        <f t="shared" si="5"/>
        <v>4680</v>
      </c>
      <c r="Q31" s="22"/>
    </row>
    <row r="32" spans="1:17">
      <c r="A32" s="31">
        <v>6</v>
      </c>
      <c r="B32" s="17" t="s">
        <v>61</v>
      </c>
      <c r="C32" s="32" t="s">
        <v>8</v>
      </c>
      <c r="D32" s="18">
        <v>1</v>
      </c>
      <c r="E32" s="21">
        <v>4550</v>
      </c>
      <c r="F32" s="20">
        <f t="shared" si="4"/>
        <v>4550</v>
      </c>
      <c r="G32" s="31">
        <v>6</v>
      </c>
      <c r="H32" s="17" t="s">
        <v>61</v>
      </c>
      <c r="I32" s="32" t="s">
        <v>8</v>
      </c>
      <c r="J32" s="18">
        <v>1</v>
      </c>
      <c r="K32" s="21">
        <v>4550</v>
      </c>
      <c r="L32" s="21">
        <v>4550</v>
      </c>
      <c r="M32" s="32" t="s">
        <v>8</v>
      </c>
      <c r="N32" s="16">
        <v>1</v>
      </c>
      <c r="O32" s="20">
        <v>4550</v>
      </c>
      <c r="P32" s="20">
        <f>ROUND(N32*O32,0)</f>
        <v>4550</v>
      </c>
      <c r="Q32" s="22"/>
    </row>
    <row r="33" spans="1:17" ht="48.6">
      <c r="A33" s="31">
        <v>7</v>
      </c>
      <c r="B33" s="17" t="s">
        <v>88</v>
      </c>
      <c r="C33" s="32" t="s">
        <v>26</v>
      </c>
      <c r="D33" s="18">
        <v>5</v>
      </c>
      <c r="E33" s="21">
        <v>9750</v>
      </c>
      <c r="F33" s="20">
        <f t="shared" si="4"/>
        <v>48750</v>
      </c>
      <c r="G33" s="31">
        <v>7</v>
      </c>
      <c r="H33" s="17" t="s">
        <v>31</v>
      </c>
      <c r="I33" s="32" t="s">
        <v>26</v>
      </c>
      <c r="J33" s="18">
        <v>5</v>
      </c>
      <c r="K33" s="21">
        <v>9750</v>
      </c>
      <c r="L33" s="21">
        <v>48750</v>
      </c>
      <c r="M33" s="32" t="s">
        <v>26</v>
      </c>
      <c r="N33" s="16">
        <v>5</v>
      </c>
      <c r="O33" s="20">
        <v>9750</v>
      </c>
      <c r="P33" s="20">
        <f>ROUND(N33*O33,0)</f>
        <v>48750</v>
      </c>
      <c r="Q33" s="22"/>
    </row>
    <row r="34" spans="1:17" s="8" customFormat="1">
      <c r="A34" s="30"/>
      <c r="B34" s="12" t="s">
        <v>137</v>
      </c>
      <c r="C34" s="35"/>
      <c r="D34" s="13"/>
      <c r="E34" s="14"/>
      <c r="F34" s="14">
        <f>SUM(F27:F33)</f>
        <v>94950</v>
      </c>
      <c r="G34" s="30"/>
      <c r="H34" s="12"/>
      <c r="I34" s="33"/>
      <c r="J34" s="26"/>
      <c r="K34" s="26"/>
      <c r="L34" s="80">
        <v>94950</v>
      </c>
      <c r="M34" s="33"/>
      <c r="N34" s="12"/>
      <c r="O34" s="15"/>
      <c r="P34" s="15">
        <f>SUM(P27:P33)</f>
        <v>94950</v>
      </c>
      <c r="Q34" s="22"/>
    </row>
    <row r="35" spans="1:17">
      <c r="A35" s="31"/>
      <c r="B35" s="16"/>
      <c r="C35" s="29"/>
      <c r="D35" s="24"/>
      <c r="E35" s="23"/>
      <c r="F35" s="23"/>
      <c r="G35" s="31"/>
      <c r="H35" s="16"/>
      <c r="I35" s="32"/>
      <c r="J35" s="18"/>
      <c r="K35" s="18"/>
      <c r="L35" s="21"/>
      <c r="M35" s="32"/>
      <c r="N35" s="16"/>
      <c r="O35" s="20"/>
      <c r="P35" s="20"/>
      <c r="Q35" s="22"/>
    </row>
    <row r="36" spans="1:17" s="8" customFormat="1">
      <c r="A36" s="30" t="s">
        <v>3</v>
      </c>
      <c r="B36" s="25" t="s">
        <v>32</v>
      </c>
      <c r="C36" s="35"/>
      <c r="D36" s="13"/>
      <c r="E36" s="14"/>
      <c r="F36" s="14"/>
      <c r="G36" s="30" t="s">
        <v>3</v>
      </c>
      <c r="H36" s="25" t="s">
        <v>32</v>
      </c>
      <c r="I36" s="33"/>
      <c r="J36" s="26"/>
      <c r="K36" s="26"/>
      <c r="L36" s="26"/>
      <c r="M36" s="33"/>
      <c r="N36" s="12"/>
      <c r="O36" s="15"/>
      <c r="P36" s="15"/>
      <c r="Q36" s="22"/>
    </row>
    <row r="37" spans="1:17" ht="32.4">
      <c r="A37" s="31">
        <v>1</v>
      </c>
      <c r="B37" s="17" t="s">
        <v>90</v>
      </c>
      <c r="C37" s="29" t="s">
        <v>81</v>
      </c>
      <c r="D37" s="24">
        <v>1</v>
      </c>
      <c r="E37" s="23">
        <v>6000</v>
      </c>
      <c r="F37" s="20">
        <f t="shared" ref="F37:F51" si="6">ROUND(D37*E37,0)</f>
        <v>6000</v>
      </c>
      <c r="G37" s="31"/>
      <c r="H37" s="16"/>
      <c r="I37" s="31"/>
      <c r="J37" s="16"/>
      <c r="K37" s="16"/>
      <c r="L37" s="16"/>
      <c r="M37" s="31"/>
      <c r="N37" s="16"/>
      <c r="O37" s="16"/>
      <c r="P37" s="16"/>
      <c r="Q37" s="22"/>
    </row>
    <row r="38" spans="1:17">
      <c r="A38" s="31">
        <v>2</v>
      </c>
      <c r="B38" s="17" t="s">
        <v>34</v>
      </c>
      <c r="C38" s="29" t="s">
        <v>81</v>
      </c>
      <c r="D38" s="24">
        <v>1</v>
      </c>
      <c r="E38" s="23">
        <v>2600</v>
      </c>
      <c r="F38" s="20">
        <f t="shared" si="6"/>
        <v>2600</v>
      </c>
      <c r="G38" s="31" t="s">
        <v>117</v>
      </c>
      <c r="H38" s="17" t="s">
        <v>34</v>
      </c>
      <c r="I38" s="32" t="s">
        <v>8</v>
      </c>
      <c r="J38" s="18">
        <v>1</v>
      </c>
      <c r="K38" s="21">
        <v>2600</v>
      </c>
      <c r="L38" s="21">
        <v>2600</v>
      </c>
      <c r="M38" s="32" t="s">
        <v>8</v>
      </c>
      <c r="N38" s="16">
        <v>1</v>
      </c>
      <c r="O38" s="20">
        <v>2600</v>
      </c>
      <c r="P38" s="20">
        <f t="shared" ref="P38:P40" si="7">ROUND(N38*O38,0)</f>
        <v>2600</v>
      </c>
      <c r="Q38" s="22"/>
    </row>
    <row r="39" spans="1:17" s="71" customFormat="1" ht="34.200000000000003">
      <c r="A39" s="61">
        <v>3</v>
      </c>
      <c r="B39" s="67" t="s">
        <v>91</v>
      </c>
      <c r="C39" s="68" t="s">
        <v>101</v>
      </c>
      <c r="D39" s="60">
        <v>15.3</v>
      </c>
      <c r="E39" s="69">
        <v>95</v>
      </c>
      <c r="F39" s="66">
        <f t="shared" si="6"/>
        <v>1454</v>
      </c>
      <c r="G39" s="61" t="s">
        <v>118</v>
      </c>
      <c r="H39" s="67" t="s">
        <v>62</v>
      </c>
      <c r="I39" s="64" t="s">
        <v>35</v>
      </c>
      <c r="J39" s="62">
        <v>16</v>
      </c>
      <c r="K39" s="62">
        <v>95</v>
      </c>
      <c r="L39" s="63">
        <v>1520</v>
      </c>
      <c r="M39" s="64" t="s">
        <v>35</v>
      </c>
      <c r="N39" s="65">
        <v>15.3</v>
      </c>
      <c r="O39" s="66">
        <v>95</v>
      </c>
      <c r="P39" s="66">
        <f t="shared" si="7"/>
        <v>1454</v>
      </c>
      <c r="Q39" s="70" t="s">
        <v>152</v>
      </c>
    </row>
    <row r="40" spans="1:17" ht="32.4">
      <c r="A40" s="31">
        <v>4</v>
      </c>
      <c r="B40" s="17" t="s">
        <v>92</v>
      </c>
      <c r="C40" s="29" t="s">
        <v>102</v>
      </c>
      <c r="D40" s="24">
        <v>6</v>
      </c>
      <c r="E40" s="23">
        <v>4200</v>
      </c>
      <c r="F40" s="20">
        <f t="shared" si="6"/>
        <v>25200</v>
      </c>
      <c r="G40" s="31" t="s">
        <v>119</v>
      </c>
      <c r="H40" s="17" t="s">
        <v>36</v>
      </c>
      <c r="I40" s="32" t="s">
        <v>7</v>
      </c>
      <c r="J40" s="18">
        <v>3</v>
      </c>
      <c r="K40" s="21">
        <v>4200</v>
      </c>
      <c r="L40" s="21">
        <v>12600</v>
      </c>
      <c r="M40" s="32" t="s">
        <v>7</v>
      </c>
      <c r="N40" s="16">
        <v>3</v>
      </c>
      <c r="O40" s="20">
        <v>4200</v>
      </c>
      <c r="P40" s="20">
        <f t="shared" si="7"/>
        <v>12600</v>
      </c>
      <c r="Q40" s="22"/>
    </row>
    <row r="41" spans="1:17" s="71" customFormat="1" ht="32.4">
      <c r="A41" s="61">
        <v>5</v>
      </c>
      <c r="B41" s="67" t="s">
        <v>93</v>
      </c>
      <c r="C41" s="68" t="s">
        <v>103</v>
      </c>
      <c r="D41" s="60">
        <v>1</v>
      </c>
      <c r="E41" s="69">
        <v>350</v>
      </c>
      <c r="F41" s="66">
        <f t="shared" si="6"/>
        <v>350</v>
      </c>
      <c r="G41" s="61" t="s">
        <v>125</v>
      </c>
      <c r="H41" s="67" t="s">
        <v>25</v>
      </c>
      <c r="I41" s="64" t="s">
        <v>26</v>
      </c>
      <c r="J41" s="62">
        <v>1</v>
      </c>
      <c r="K41" s="62">
        <v>350</v>
      </c>
      <c r="L41" s="62">
        <v>350</v>
      </c>
      <c r="M41" s="64" t="s">
        <v>26</v>
      </c>
      <c r="N41" s="65">
        <v>1</v>
      </c>
      <c r="O41" s="66">
        <v>350</v>
      </c>
      <c r="P41" s="66">
        <f t="shared" ref="P41:P49" si="8">ROUND(N41*O41,0)</f>
        <v>350</v>
      </c>
      <c r="Q41" s="70"/>
    </row>
    <row r="42" spans="1:17" s="71" customFormat="1">
      <c r="A42" s="61">
        <v>6</v>
      </c>
      <c r="B42" s="67" t="s">
        <v>14</v>
      </c>
      <c r="C42" s="68" t="s">
        <v>81</v>
      </c>
      <c r="D42" s="60">
        <v>1</v>
      </c>
      <c r="E42" s="69">
        <v>2210</v>
      </c>
      <c r="F42" s="66">
        <f t="shared" si="6"/>
        <v>2210</v>
      </c>
      <c r="G42" s="61" t="s">
        <v>115</v>
      </c>
      <c r="H42" s="67" t="s">
        <v>14</v>
      </c>
      <c r="I42" s="64" t="s">
        <v>8</v>
      </c>
      <c r="J42" s="62">
        <v>1</v>
      </c>
      <c r="K42" s="63">
        <v>1200</v>
      </c>
      <c r="L42" s="63">
        <v>1200</v>
      </c>
      <c r="M42" s="64" t="s">
        <v>8</v>
      </c>
      <c r="N42" s="65">
        <v>1</v>
      </c>
      <c r="O42" s="66">
        <v>1200</v>
      </c>
      <c r="P42" s="66">
        <f t="shared" si="8"/>
        <v>1200</v>
      </c>
      <c r="Q42" s="70"/>
    </row>
    <row r="43" spans="1:17" s="71" customFormat="1">
      <c r="A43" s="61">
        <v>7</v>
      </c>
      <c r="B43" s="67" t="s">
        <v>94</v>
      </c>
      <c r="C43" s="68" t="s">
        <v>81</v>
      </c>
      <c r="D43" s="60">
        <v>1</v>
      </c>
      <c r="E43" s="69">
        <v>1235</v>
      </c>
      <c r="F43" s="66">
        <f t="shared" si="6"/>
        <v>1235</v>
      </c>
      <c r="G43" s="61" t="s">
        <v>116</v>
      </c>
      <c r="H43" s="67" t="s">
        <v>82</v>
      </c>
      <c r="I43" s="64" t="s">
        <v>8</v>
      </c>
      <c r="J43" s="62">
        <v>1</v>
      </c>
      <c r="K43" s="63">
        <v>1200</v>
      </c>
      <c r="L43" s="63">
        <v>1200</v>
      </c>
      <c r="M43" s="64" t="s">
        <v>8</v>
      </c>
      <c r="N43" s="65">
        <v>1</v>
      </c>
      <c r="O43" s="66">
        <v>1200</v>
      </c>
      <c r="P43" s="66">
        <f t="shared" si="8"/>
        <v>1200</v>
      </c>
      <c r="Q43" s="70"/>
    </row>
    <row r="44" spans="1:17" s="71" customFormat="1" ht="32.4">
      <c r="A44" s="61">
        <v>8</v>
      </c>
      <c r="B44" s="67" t="s">
        <v>95</v>
      </c>
      <c r="C44" s="68" t="s">
        <v>102</v>
      </c>
      <c r="D44" s="60">
        <v>2.5</v>
      </c>
      <c r="E44" s="69">
        <v>1050</v>
      </c>
      <c r="F44" s="66">
        <f t="shared" si="6"/>
        <v>2625</v>
      </c>
      <c r="G44" s="61" t="s">
        <v>114</v>
      </c>
      <c r="H44" s="67" t="s">
        <v>52</v>
      </c>
      <c r="I44" s="64" t="s">
        <v>7</v>
      </c>
      <c r="J44" s="62">
        <v>2.5</v>
      </c>
      <c r="K44" s="63">
        <v>1050</v>
      </c>
      <c r="L44" s="63">
        <v>2625</v>
      </c>
      <c r="M44" s="64" t="s">
        <v>7</v>
      </c>
      <c r="N44" s="65">
        <v>2.5</v>
      </c>
      <c r="O44" s="66">
        <v>1050</v>
      </c>
      <c r="P44" s="66">
        <f t="shared" si="8"/>
        <v>2625</v>
      </c>
      <c r="Q44" s="70"/>
    </row>
    <row r="45" spans="1:17" s="71" customFormat="1">
      <c r="A45" s="61">
        <v>9</v>
      </c>
      <c r="B45" s="67" t="s">
        <v>98</v>
      </c>
      <c r="C45" s="68" t="s">
        <v>104</v>
      </c>
      <c r="D45" s="60">
        <v>51</v>
      </c>
      <c r="E45" s="69">
        <v>1800</v>
      </c>
      <c r="F45" s="66">
        <f t="shared" si="6"/>
        <v>91800</v>
      </c>
      <c r="G45" s="61" t="s">
        <v>121</v>
      </c>
      <c r="H45" s="67" t="s">
        <v>154</v>
      </c>
      <c r="I45" s="64" t="s">
        <v>22</v>
      </c>
      <c r="J45" s="62">
        <v>51</v>
      </c>
      <c r="K45" s="63">
        <v>1800</v>
      </c>
      <c r="L45" s="63">
        <v>91800</v>
      </c>
      <c r="M45" s="64" t="s">
        <v>22</v>
      </c>
      <c r="N45" s="65">
        <v>51</v>
      </c>
      <c r="O45" s="66">
        <v>1800</v>
      </c>
      <c r="P45" s="66">
        <f t="shared" si="8"/>
        <v>91800</v>
      </c>
      <c r="Q45" s="70"/>
    </row>
    <row r="46" spans="1:17" s="71" customFormat="1">
      <c r="A46" s="61">
        <v>10</v>
      </c>
      <c r="B46" s="67" t="s">
        <v>99</v>
      </c>
      <c r="C46" s="68" t="s">
        <v>104</v>
      </c>
      <c r="D46" s="60">
        <v>8</v>
      </c>
      <c r="E46" s="69">
        <v>650</v>
      </c>
      <c r="F46" s="66">
        <f t="shared" si="6"/>
        <v>5200</v>
      </c>
      <c r="G46" s="61" t="s">
        <v>122</v>
      </c>
      <c r="H46" s="67" t="s">
        <v>57</v>
      </c>
      <c r="I46" s="64" t="s">
        <v>22</v>
      </c>
      <c r="J46" s="62">
        <v>8</v>
      </c>
      <c r="K46" s="62">
        <v>650</v>
      </c>
      <c r="L46" s="63">
        <v>5200</v>
      </c>
      <c r="M46" s="64" t="s">
        <v>22</v>
      </c>
      <c r="N46" s="65">
        <v>8</v>
      </c>
      <c r="O46" s="66">
        <v>650</v>
      </c>
      <c r="P46" s="66">
        <f t="shared" si="8"/>
        <v>5200</v>
      </c>
      <c r="Q46" s="70"/>
    </row>
    <row r="47" spans="1:17" s="71" customFormat="1" ht="79.8">
      <c r="A47" s="61">
        <v>11</v>
      </c>
      <c r="B47" s="67" t="s">
        <v>100</v>
      </c>
      <c r="C47" s="68" t="s">
        <v>104</v>
      </c>
      <c r="D47" s="60">
        <v>59</v>
      </c>
      <c r="E47" s="69">
        <v>135</v>
      </c>
      <c r="F47" s="66">
        <f t="shared" si="6"/>
        <v>7965</v>
      </c>
      <c r="G47" s="61" t="s">
        <v>124</v>
      </c>
      <c r="H47" s="67" t="s">
        <v>24</v>
      </c>
      <c r="I47" s="64" t="s">
        <v>22</v>
      </c>
      <c r="J47" s="62">
        <v>60</v>
      </c>
      <c r="K47" s="62">
        <v>135</v>
      </c>
      <c r="L47" s="63">
        <v>8100</v>
      </c>
      <c r="M47" s="64" t="s">
        <v>22</v>
      </c>
      <c r="N47" s="65"/>
      <c r="O47" s="66"/>
      <c r="P47" s="66">
        <f t="shared" si="8"/>
        <v>0</v>
      </c>
      <c r="Q47" s="70" t="s">
        <v>155</v>
      </c>
    </row>
    <row r="48" spans="1:17">
      <c r="A48" s="31">
        <v>12</v>
      </c>
      <c r="B48" s="17" t="s">
        <v>96</v>
      </c>
      <c r="C48" s="29" t="s">
        <v>104</v>
      </c>
      <c r="D48" s="24">
        <v>1</v>
      </c>
      <c r="E48" s="23">
        <v>18000</v>
      </c>
      <c r="F48" s="20">
        <f t="shared" si="6"/>
        <v>18000</v>
      </c>
      <c r="G48" s="61" t="s">
        <v>123</v>
      </c>
      <c r="H48" s="17" t="s">
        <v>23</v>
      </c>
      <c r="I48" s="32" t="s">
        <v>22</v>
      </c>
      <c r="J48" s="18">
        <v>1</v>
      </c>
      <c r="K48" s="21">
        <v>18000</v>
      </c>
      <c r="L48" s="21">
        <v>18000</v>
      </c>
      <c r="M48" s="32" t="s">
        <v>22</v>
      </c>
      <c r="N48" s="16">
        <v>1</v>
      </c>
      <c r="O48" s="20">
        <v>18000</v>
      </c>
      <c r="P48" s="20">
        <f t="shared" si="8"/>
        <v>18000</v>
      </c>
      <c r="Q48" s="22"/>
    </row>
    <row r="49" spans="1:17">
      <c r="A49" s="31">
        <v>13</v>
      </c>
      <c r="B49" s="17" t="s">
        <v>37</v>
      </c>
      <c r="C49" s="29" t="s">
        <v>81</v>
      </c>
      <c r="D49" s="24">
        <v>2</v>
      </c>
      <c r="E49" s="23">
        <v>6000</v>
      </c>
      <c r="F49" s="20">
        <f t="shared" si="6"/>
        <v>12000</v>
      </c>
      <c r="G49" s="31" t="s">
        <v>120</v>
      </c>
      <c r="H49" s="17" t="s">
        <v>37</v>
      </c>
      <c r="I49" s="32" t="s">
        <v>8</v>
      </c>
      <c r="J49" s="18">
        <v>2</v>
      </c>
      <c r="K49" s="21">
        <v>2000</v>
      </c>
      <c r="L49" s="21">
        <v>4000</v>
      </c>
      <c r="M49" s="32" t="s">
        <v>8</v>
      </c>
      <c r="N49" s="16">
        <v>2</v>
      </c>
      <c r="O49" s="20">
        <v>2000</v>
      </c>
      <c r="P49" s="20">
        <f t="shared" si="8"/>
        <v>4000</v>
      </c>
      <c r="Q49" s="22"/>
    </row>
    <row r="50" spans="1:17" ht="32.4">
      <c r="A50" s="31">
        <v>14</v>
      </c>
      <c r="B50" s="16" t="s">
        <v>97</v>
      </c>
      <c r="C50" s="29" t="s">
        <v>81</v>
      </c>
      <c r="D50" s="24">
        <v>1</v>
      </c>
      <c r="E50" s="23">
        <v>6000</v>
      </c>
      <c r="F50" s="20">
        <f t="shared" si="6"/>
        <v>6000</v>
      </c>
      <c r="G50" s="31"/>
      <c r="H50" s="17"/>
      <c r="I50" s="32"/>
      <c r="J50" s="18"/>
      <c r="K50" s="21"/>
      <c r="L50" s="21"/>
      <c r="M50" s="32"/>
      <c r="N50" s="16"/>
      <c r="O50" s="20"/>
      <c r="P50" s="20"/>
      <c r="Q50" s="22"/>
    </row>
    <row r="51" spans="1:17" ht="32.4">
      <c r="A51" s="31">
        <v>15</v>
      </c>
      <c r="B51" s="17" t="s">
        <v>92</v>
      </c>
      <c r="C51" s="29" t="s">
        <v>102</v>
      </c>
      <c r="D51" s="24">
        <v>7.5</v>
      </c>
      <c r="E51" s="23">
        <v>3800</v>
      </c>
      <c r="F51" s="20">
        <f t="shared" si="6"/>
        <v>28500</v>
      </c>
      <c r="G51" s="31"/>
      <c r="H51" s="17"/>
      <c r="I51" s="32"/>
      <c r="J51" s="18"/>
      <c r="K51" s="21"/>
      <c r="L51" s="21"/>
      <c r="M51" s="32"/>
      <c r="N51" s="16"/>
      <c r="O51" s="20"/>
      <c r="P51" s="20"/>
      <c r="Q51" s="22"/>
    </row>
    <row r="52" spans="1:17" s="8" customFormat="1" ht="21" customHeight="1">
      <c r="A52" s="30"/>
      <c r="B52" s="12" t="s">
        <v>138</v>
      </c>
      <c r="C52" s="35"/>
      <c r="D52" s="13"/>
      <c r="E52" s="14"/>
      <c r="F52" s="14">
        <f>SUM(F37:F51)</f>
        <v>211139</v>
      </c>
      <c r="G52" s="30"/>
      <c r="H52" s="12"/>
      <c r="I52" s="33"/>
      <c r="J52" s="26"/>
      <c r="K52" s="26"/>
      <c r="L52" s="80"/>
      <c r="M52" s="33"/>
      <c r="N52" s="12"/>
      <c r="O52" s="15"/>
      <c r="P52" s="15">
        <f>SUM(P38:P51)</f>
        <v>141029</v>
      </c>
      <c r="Q52" s="22"/>
    </row>
    <row r="53" spans="1:17">
      <c r="A53" s="31"/>
      <c r="B53" s="16"/>
      <c r="C53" s="29"/>
      <c r="D53" s="24"/>
      <c r="E53" s="23"/>
      <c r="F53" s="23"/>
      <c r="G53" s="31"/>
      <c r="H53" s="16"/>
      <c r="I53" s="31"/>
      <c r="J53" s="24"/>
      <c r="K53" s="16"/>
      <c r="L53" s="16"/>
      <c r="M53" s="31"/>
      <c r="N53" s="16"/>
      <c r="O53" s="20"/>
      <c r="P53" s="20"/>
      <c r="Q53" s="22"/>
    </row>
    <row r="54" spans="1:17" s="8" customFormat="1">
      <c r="A54" s="30" t="s">
        <v>4</v>
      </c>
      <c r="B54" s="25" t="s">
        <v>38</v>
      </c>
      <c r="C54" s="35"/>
      <c r="D54" s="13"/>
      <c r="E54" s="14"/>
      <c r="F54" s="14"/>
      <c r="G54" s="30" t="s">
        <v>4</v>
      </c>
      <c r="H54" s="25" t="s">
        <v>38</v>
      </c>
      <c r="I54" s="33"/>
      <c r="J54" s="26"/>
      <c r="K54" s="26"/>
      <c r="L54" s="26"/>
      <c r="M54" s="33"/>
      <c r="N54" s="12"/>
      <c r="O54" s="15"/>
      <c r="P54" s="15"/>
      <c r="Q54" s="22"/>
    </row>
    <row r="55" spans="1:17" s="71" customFormat="1" ht="48.6">
      <c r="A55" s="61">
        <v>1</v>
      </c>
      <c r="B55" s="67" t="s">
        <v>126</v>
      </c>
      <c r="C55" s="64" t="s">
        <v>6</v>
      </c>
      <c r="D55" s="60">
        <v>9</v>
      </c>
      <c r="E55" s="69">
        <v>1200</v>
      </c>
      <c r="F55" s="66">
        <f t="shared" ref="F55:F65" si="9">ROUND(D55*E55,0)</f>
        <v>10800</v>
      </c>
      <c r="G55" s="61">
        <v>1</v>
      </c>
      <c r="H55" s="67" t="s">
        <v>39</v>
      </c>
      <c r="I55" s="64" t="s">
        <v>8</v>
      </c>
      <c r="J55" s="62">
        <v>9</v>
      </c>
      <c r="K55" s="63">
        <v>10800</v>
      </c>
      <c r="L55" s="63">
        <v>10800</v>
      </c>
      <c r="M55" s="64" t="s">
        <v>8</v>
      </c>
      <c r="N55" s="65">
        <v>1</v>
      </c>
      <c r="O55" s="66">
        <v>10800</v>
      </c>
      <c r="P55" s="66">
        <f t="shared" ref="P55:P67" si="10">ROUND(N55*O55,0)</f>
        <v>10800</v>
      </c>
      <c r="Q55" s="70" t="s">
        <v>150</v>
      </c>
    </row>
    <row r="56" spans="1:17" ht="32.4">
      <c r="A56" s="31">
        <v>2</v>
      </c>
      <c r="B56" s="17" t="s">
        <v>127</v>
      </c>
      <c r="C56" s="32" t="s">
        <v>6</v>
      </c>
      <c r="D56" s="24">
        <v>7.5</v>
      </c>
      <c r="E56" s="23">
        <v>550</v>
      </c>
      <c r="F56" s="20">
        <f t="shared" si="9"/>
        <v>4125</v>
      </c>
      <c r="G56" s="31">
        <v>2</v>
      </c>
      <c r="H56" s="17" t="s">
        <v>40</v>
      </c>
      <c r="I56" s="32" t="s">
        <v>8</v>
      </c>
      <c r="J56" s="18">
        <v>1</v>
      </c>
      <c r="K56" s="21">
        <v>4125</v>
      </c>
      <c r="L56" s="21">
        <v>4125</v>
      </c>
      <c r="M56" s="32" t="s">
        <v>8</v>
      </c>
      <c r="N56" s="16">
        <v>1</v>
      </c>
      <c r="O56" s="20">
        <v>4125</v>
      </c>
      <c r="P56" s="20">
        <f t="shared" si="10"/>
        <v>4125</v>
      </c>
      <c r="Q56" s="22"/>
    </row>
    <row r="57" spans="1:17">
      <c r="A57" s="31">
        <v>3</v>
      </c>
      <c r="B57" s="17" t="s">
        <v>41</v>
      </c>
      <c r="C57" s="32" t="s">
        <v>6</v>
      </c>
      <c r="D57" s="24">
        <v>6.5</v>
      </c>
      <c r="E57" s="23">
        <v>1200</v>
      </c>
      <c r="F57" s="20">
        <f t="shared" si="9"/>
        <v>7800</v>
      </c>
      <c r="G57" s="31">
        <v>3</v>
      </c>
      <c r="H57" s="17" t="s">
        <v>41</v>
      </c>
      <c r="I57" s="32" t="s">
        <v>6</v>
      </c>
      <c r="J57" s="18">
        <v>6.5</v>
      </c>
      <c r="K57" s="21">
        <v>1200</v>
      </c>
      <c r="L57" s="21">
        <v>7800</v>
      </c>
      <c r="M57" s="32" t="s">
        <v>6</v>
      </c>
      <c r="N57" s="16">
        <v>6.5</v>
      </c>
      <c r="O57" s="20">
        <v>1200</v>
      </c>
      <c r="P57" s="20">
        <f t="shared" si="10"/>
        <v>7800</v>
      </c>
      <c r="Q57" s="22"/>
    </row>
    <row r="58" spans="1:17" ht="32.4">
      <c r="A58" s="31">
        <v>4</v>
      </c>
      <c r="B58" s="17" t="s">
        <v>128</v>
      </c>
      <c r="C58" s="32" t="s">
        <v>8</v>
      </c>
      <c r="D58" s="24">
        <v>1</v>
      </c>
      <c r="E58" s="23">
        <v>3000</v>
      </c>
      <c r="F58" s="20">
        <f t="shared" si="9"/>
        <v>3000</v>
      </c>
      <c r="G58" s="31">
        <v>4</v>
      </c>
      <c r="H58" s="17" t="s">
        <v>63</v>
      </c>
      <c r="I58" s="32" t="s">
        <v>8</v>
      </c>
      <c r="J58" s="18">
        <v>1</v>
      </c>
      <c r="K58" s="21">
        <v>3000</v>
      </c>
      <c r="L58" s="21">
        <v>3000</v>
      </c>
      <c r="M58" s="32" t="s">
        <v>8</v>
      </c>
      <c r="N58" s="16">
        <v>1</v>
      </c>
      <c r="O58" s="20">
        <v>3000</v>
      </c>
      <c r="P58" s="20">
        <f t="shared" si="10"/>
        <v>3000</v>
      </c>
      <c r="Q58" s="22"/>
    </row>
    <row r="59" spans="1:17" ht="48.6">
      <c r="A59" s="31">
        <v>5</v>
      </c>
      <c r="B59" s="17" t="s">
        <v>129</v>
      </c>
      <c r="C59" s="32" t="s">
        <v>8</v>
      </c>
      <c r="D59" s="24">
        <v>1</v>
      </c>
      <c r="E59" s="23">
        <v>12000</v>
      </c>
      <c r="F59" s="20">
        <f t="shared" si="9"/>
        <v>12000</v>
      </c>
      <c r="G59" s="31">
        <v>5</v>
      </c>
      <c r="H59" s="17" t="s">
        <v>42</v>
      </c>
      <c r="I59" s="32" t="s">
        <v>8</v>
      </c>
      <c r="J59" s="18">
        <v>1</v>
      </c>
      <c r="K59" s="21">
        <v>12000</v>
      </c>
      <c r="L59" s="21">
        <v>12000</v>
      </c>
      <c r="M59" s="32" t="s">
        <v>8</v>
      </c>
      <c r="N59" s="16">
        <v>1</v>
      </c>
      <c r="O59" s="20">
        <v>12000</v>
      </c>
      <c r="P59" s="20">
        <f t="shared" si="10"/>
        <v>12000</v>
      </c>
      <c r="Q59" s="22"/>
    </row>
    <row r="60" spans="1:17">
      <c r="A60" s="31">
        <v>6</v>
      </c>
      <c r="B60" s="17" t="s">
        <v>43</v>
      </c>
      <c r="C60" s="32" t="s">
        <v>26</v>
      </c>
      <c r="D60" s="24">
        <v>1</v>
      </c>
      <c r="E60" s="23">
        <v>1350</v>
      </c>
      <c r="F60" s="20">
        <f t="shared" si="9"/>
        <v>1350</v>
      </c>
      <c r="G60" s="31">
        <v>6</v>
      </c>
      <c r="H60" s="17" t="s">
        <v>43</v>
      </c>
      <c r="I60" s="32" t="s">
        <v>26</v>
      </c>
      <c r="J60" s="18">
        <v>1</v>
      </c>
      <c r="K60" s="21">
        <v>1350</v>
      </c>
      <c r="L60" s="21">
        <v>1350</v>
      </c>
      <c r="M60" s="32" t="s">
        <v>26</v>
      </c>
      <c r="N60" s="16">
        <v>1</v>
      </c>
      <c r="O60" s="20">
        <v>1350</v>
      </c>
      <c r="P60" s="20">
        <f t="shared" si="10"/>
        <v>1350</v>
      </c>
      <c r="Q60" s="22"/>
    </row>
    <row r="61" spans="1:17">
      <c r="A61" s="31">
        <v>7</v>
      </c>
      <c r="B61" s="17" t="s">
        <v>44</v>
      </c>
      <c r="C61" s="32" t="s">
        <v>26</v>
      </c>
      <c r="D61" s="24">
        <v>2</v>
      </c>
      <c r="E61" s="23">
        <v>1850</v>
      </c>
      <c r="F61" s="20">
        <f t="shared" si="9"/>
        <v>3700</v>
      </c>
      <c r="G61" s="31">
        <v>7</v>
      </c>
      <c r="H61" s="17" t="s">
        <v>44</v>
      </c>
      <c r="I61" s="32" t="s">
        <v>26</v>
      </c>
      <c r="J61" s="18">
        <v>2</v>
      </c>
      <c r="K61" s="21">
        <v>1850</v>
      </c>
      <c r="L61" s="21">
        <v>3700</v>
      </c>
      <c r="M61" s="32" t="s">
        <v>26</v>
      </c>
      <c r="N61" s="16">
        <v>2</v>
      </c>
      <c r="O61" s="20">
        <v>1850</v>
      </c>
      <c r="P61" s="20">
        <f t="shared" si="10"/>
        <v>3700</v>
      </c>
      <c r="Q61" s="22"/>
    </row>
    <row r="62" spans="1:17">
      <c r="A62" s="31">
        <v>8</v>
      </c>
      <c r="B62" s="17" t="s">
        <v>45</v>
      </c>
      <c r="C62" s="32" t="s">
        <v>26</v>
      </c>
      <c r="D62" s="24">
        <v>1</v>
      </c>
      <c r="E62" s="23">
        <v>3850</v>
      </c>
      <c r="F62" s="20">
        <f t="shared" si="9"/>
        <v>3850</v>
      </c>
      <c r="G62" s="31">
        <v>8</v>
      </c>
      <c r="H62" s="17" t="s">
        <v>45</v>
      </c>
      <c r="I62" s="32" t="s">
        <v>26</v>
      </c>
      <c r="J62" s="18">
        <v>1</v>
      </c>
      <c r="K62" s="21">
        <v>3850</v>
      </c>
      <c r="L62" s="21">
        <v>3850</v>
      </c>
      <c r="M62" s="32" t="s">
        <v>26</v>
      </c>
      <c r="N62" s="16">
        <v>1</v>
      </c>
      <c r="O62" s="20">
        <v>3850</v>
      </c>
      <c r="P62" s="20">
        <f t="shared" si="10"/>
        <v>3850</v>
      </c>
      <c r="Q62" s="22"/>
    </row>
    <row r="63" spans="1:17">
      <c r="A63" s="31">
        <v>9</v>
      </c>
      <c r="B63" s="17" t="s">
        <v>46</v>
      </c>
      <c r="C63" s="32" t="s">
        <v>8</v>
      </c>
      <c r="D63" s="24">
        <v>1</v>
      </c>
      <c r="E63" s="23">
        <v>1600</v>
      </c>
      <c r="F63" s="20">
        <f t="shared" si="9"/>
        <v>1600</v>
      </c>
      <c r="G63" s="31">
        <v>9</v>
      </c>
      <c r="H63" s="17" t="s">
        <v>46</v>
      </c>
      <c r="I63" s="32" t="s">
        <v>8</v>
      </c>
      <c r="J63" s="18">
        <v>1</v>
      </c>
      <c r="K63" s="21">
        <v>1600</v>
      </c>
      <c r="L63" s="21">
        <v>1600</v>
      </c>
      <c r="M63" s="32" t="s">
        <v>8</v>
      </c>
      <c r="N63" s="16">
        <v>1</v>
      </c>
      <c r="O63" s="20">
        <v>1600</v>
      </c>
      <c r="P63" s="20">
        <f t="shared" si="10"/>
        <v>1600</v>
      </c>
      <c r="Q63" s="22"/>
    </row>
    <row r="64" spans="1:17" ht="32.4">
      <c r="A64" s="31">
        <v>10</v>
      </c>
      <c r="B64" s="17" t="s">
        <v>130</v>
      </c>
      <c r="C64" s="32" t="s">
        <v>7</v>
      </c>
      <c r="D64" s="24">
        <v>8</v>
      </c>
      <c r="E64" s="23">
        <v>900</v>
      </c>
      <c r="F64" s="20">
        <f t="shared" si="9"/>
        <v>7200</v>
      </c>
      <c r="G64" s="31">
        <v>10</v>
      </c>
      <c r="H64" s="17" t="s">
        <v>64</v>
      </c>
      <c r="I64" s="32" t="s">
        <v>7</v>
      </c>
      <c r="J64" s="18">
        <v>8</v>
      </c>
      <c r="K64" s="18">
        <v>900</v>
      </c>
      <c r="L64" s="21">
        <v>7200</v>
      </c>
      <c r="M64" s="32" t="s">
        <v>7</v>
      </c>
      <c r="N64" s="16">
        <v>8</v>
      </c>
      <c r="O64" s="20">
        <v>900</v>
      </c>
      <c r="P64" s="20">
        <f t="shared" si="10"/>
        <v>7200</v>
      </c>
      <c r="Q64" s="22"/>
    </row>
    <row r="65" spans="1:17" s="71" customFormat="1" ht="43.2" customHeight="1">
      <c r="A65" s="61">
        <v>11</v>
      </c>
      <c r="B65" s="67" t="s">
        <v>131</v>
      </c>
      <c r="C65" s="64" t="s">
        <v>22</v>
      </c>
      <c r="D65" s="60">
        <v>3</v>
      </c>
      <c r="E65" s="69">
        <v>5000</v>
      </c>
      <c r="F65" s="66">
        <f t="shared" si="9"/>
        <v>15000</v>
      </c>
      <c r="G65" s="61">
        <v>11</v>
      </c>
      <c r="H65" s="67" t="s">
        <v>47</v>
      </c>
      <c r="I65" s="64" t="s">
        <v>22</v>
      </c>
      <c r="J65" s="62">
        <v>3</v>
      </c>
      <c r="K65" s="62">
        <v>500</v>
      </c>
      <c r="L65" s="63">
        <v>15000</v>
      </c>
      <c r="M65" s="64" t="s">
        <v>22</v>
      </c>
      <c r="N65" s="65">
        <v>3</v>
      </c>
      <c r="O65" s="66">
        <v>5000</v>
      </c>
      <c r="P65" s="66">
        <f t="shared" si="10"/>
        <v>15000</v>
      </c>
      <c r="Q65" s="70" t="s">
        <v>240</v>
      </c>
    </row>
    <row r="66" spans="1:17" ht="45" customHeight="1">
      <c r="A66" s="31"/>
      <c r="B66" s="17"/>
      <c r="C66" s="29"/>
      <c r="D66" s="24"/>
      <c r="E66" s="23"/>
      <c r="F66" s="23"/>
      <c r="G66" s="31">
        <v>12</v>
      </c>
      <c r="H66" s="17" t="s">
        <v>48</v>
      </c>
      <c r="I66" s="32" t="s">
        <v>8</v>
      </c>
      <c r="J66" s="18">
        <v>1</v>
      </c>
      <c r="K66" s="21">
        <v>6000</v>
      </c>
      <c r="L66" s="21">
        <v>6000</v>
      </c>
      <c r="M66" s="32" t="s">
        <v>8</v>
      </c>
      <c r="N66" s="16">
        <v>1</v>
      </c>
      <c r="O66" s="20">
        <v>6000</v>
      </c>
      <c r="P66" s="20">
        <f t="shared" si="10"/>
        <v>6000</v>
      </c>
      <c r="Q66" s="22" t="s">
        <v>241</v>
      </c>
    </row>
    <row r="67" spans="1:17" ht="34.200000000000003">
      <c r="A67" s="31"/>
      <c r="B67" s="16"/>
      <c r="C67" s="29"/>
      <c r="D67" s="24"/>
      <c r="E67" s="23"/>
      <c r="F67" s="23"/>
      <c r="G67" s="31">
        <v>13</v>
      </c>
      <c r="H67" s="17" t="s">
        <v>49</v>
      </c>
      <c r="I67" s="32" t="s">
        <v>26</v>
      </c>
      <c r="J67" s="18">
        <v>0.5</v>
      </c>
      <c r="K67" s="21">
        <v>4000</v>
      </c>
      <c r="L67" s="21">
        <v>2000</v>
      </c>
      <c r="M67" s="32" t="s">
        <v>26</v>
      </c>
      <c r="N67" s="16">
        <v>0.5</v>
      </c>
      <c r="O67" s="20">
        <v>4000</v>
      </c>
      <c r="P67" s="20">
        <f t="shared" si="10"/>
        <v>2000</v>
      </c>
      <c r="Q67" s="22" t="s">
        <v>241</v>
      </c>
    </row>
    <row r="68" spans="1:17" s="78" customFormat="1" ht="53.4" customHeight="1">
      <c r="A68" s="76"/>
      <c r="B68" s="72" t="s">
        <v>139</v>
      </c>
      <c r="C68" s="73"/>
      <c r="D68" s="74"/>
      <c r="E68" s="75"/>
      <c r="F68" s="75">
        <v>32700</v>
      </c>
      <c r="G68" s="76"/>
      <c r="H68" s="72"/>
      <c r="I68" s="76"/>
      <c r="J68" s="74"/>
      <c r="K68" s="72"/>
      <c r="L68" s="72"/>
      <c r="M68" s="76"/>
      <c r="N68" s="72"/>
      <c r="O68" s="77"/>
      <c r="P68" s="77">
        <f>SUM(P55:P67)</f>
        <v>78425</v>
      </c>
      <c r="Q68" s="79" t="s">
        <v>243</v>
      </c>
    </row>
    <row r="69" spans="1:17" s="8" customFormat="1" ht="48.6">
      <c r="A69" s="30"/>
      <c r="B69" s="12" t="s">
        <v>140</v>
      </c>
      <c r="C69" s="35"/>
      <c r="D69" s="13"/>
      <c r="E69" s="12" t="s">
        <v>141</v>
      </c>
      <c r="F69" s="14">
        <v>32046</v>
      </c>
      <c r="G69" s="30"/>
      <c r="H69" s="12"/>
      <c r="I69" s="30"/>
      <c r="J69" s="13"/>
      <c r="K69" s="12"/>
      <c r="L69" s="12"/>
      <c r="M69" s="30"/>
      <c r="N69" s="12"/>
      <c r="O69" s="15"/>
      <c r="P69" s="15">
        <f>ROUND(P68*2800000/2848319,0)</f>
        <v>77095</v>
      </c>
      <c r="Q69" s="44" t="s">
        <v>149</v>
      </c>
    </row>
    <row r="70" spans="1:17" s="8" customFormat="1" ht="32.4">
      <c r="A70" s="30" t="s">
        <v>142</v>
      </c>
      <c r="B70" s="12" t="s">
        <v>145</v>
      </c>
      <c r="C70" s="35"/>
      <c r="D70" s="13"/>
      <c r="E70" s="12"/>
      <c r="F70" s="14">
        <v>0</v>
      </c>
      <c r="G70" s="30"/>
      <c r="H70" s="12" t="s">
        <v>147</v>
      </c>
      <c r="I70" s="30"/>
      <c r="J70" s="13"/>
      <c r="K70" s="12"/>
      <c r="L70" s="80">
        <v>36117</v>
      </c>
      <c r="M70" s="30"/>
      <c r="N70" s="12"/>
      <c r="O70" s="15"/>
      <c r="P70" s="15">
        <v>0</v>
      </c>
      <c r="Q70" s="44" t="s">
        <v>148</v>
      </c>
    </row>
    <row r="71" spans="1:17" s="78" customFormat="1" ht="32.4">
      <c r="A71" s="72" t="s">
        <v>144</v>
      </c>
      <c r="B71" s="72" t="s">
        <v>146</v>
      </c>
      <c r="C71" s="73"/>
      <c r="D71" s="74"/>
      <c r="E71" s="75"/>
      <c r="F71" s="75">
        <f>F15+F24+F34+F52-F69</f>
        <v>423784</v>
      </c>
      <c r="G71" s="76"/>
      <c r="H71" s="72"/>
      <c r="I71" s="76"/>
      <c r="J71" s="74"/>
      <c r="K71" s="72"/>
      <c r="L71" s="72"/>
      <c r="M71" s="76"/>
      <c r="N71" s="72"/>
      <c r="O71" s="77"/>
      <c r="P71" s="75">
        <f>P15+P24+P34+P52-P69</f>
        <v>293342</v>
      </c>
      <c r="Q71" s="79"/>
    </row>
    <row r="72" spans="1:17" s="78" customFormat="1" ht="32.4">
      <c r="A72" s="76" t="s">
        <v>221</v>
      </c>
      <c r="B72" s="72" t="s">
        <v>222</v>
      </c>
      <c r="C72" s="73"/>
      <c r="D72" s="74"/>
      <c r="E72" s="75"/>
      <c r="F72" s="75">
        <f>ROUND(F71*1.05,0)</f>
        <v>444973</v>
      </c>
      <c r="G72" s="76"/>
      <c r="H72" s="72"/>
      <c r="I72" s="76"/>
      <c r="J72" s="74"/>
      <c r="K72" s="72"/>
      <c r="L72" s="72"/>
      <c r="M72" s="76"/>
      <c r="N72" s="72"/>
      <c r="O72" s="72"/>
      <c r="P72" s="75">
        <f>ROUND(P71*1.05,0)</f>
        <v>308009</v>
      </c>
      <c r="Q72" s="79"/>
    </row>
  </sheetData>
  <mergeCells count="6">
    <mergeCell ref="M2:Q2"/>
    <mergeCell ref="A1:B1"/>
    <mergeCell ref="A2:A3"/>
    <mergeCell ref="B2:B3"/>
    <mergeCell ref="H2:L2"/>
    <mergeCell ref="C2:G2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5" orientation="landscape" r:id="rId1"/>
  <headerFooter alignWithMargins="0">
    <oddFooter>&amp;C&amp;A,第&amp;P頁,共&amp;N頁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39"/>
  <sheetViews>
    <sheetView zoomScale="70" zoomScaleNormal="70" workbookViewId="0">
      <selection activeCell="L28" sqref="L28"/>
    </sheetView>
  </sheetViews>
  <sheetFormatPr defaultRowHeight="16.2"/>
  <cols>
    <col min="1" max="1" width="6.88671875" style="3" customWidth="1"/>
    <col min="2" max="2" width="24.33203125" style="3" customWidth="1"/>
    <col min="3" max="3" width="5.6640625" style="3" customWidth="1"/>
    <col min="4" max="4" width="8.88671875" style="40"/>
    <col min="5" max="5" width="9.5546875" style="4" customWidth="1"/>
    <col min="6" max="6" width="10" style="4" customWidth="1"/>
    <col min="7" max="7" width="13.33203125" style="3" customWidth="1"/>
    <col min="8" max="256" width="8.88671875" style="3"/>
    <col min="257" max="257" width="20" style="3" customWidth="1"/>
    <col min="258" max="512" width="8.88671875" style="3"/>
    <col min="513" max="513" width="20" style="3" customWidth="1"/>
    <col min="514" max="768" width="8.88671875" style="3"/>
    <col min="769" max="769" width="20" style="3" customWidth="1"/>
    <col min="770" max="1024" width="8.88671875" style="3"/>
    <col min="1025" max="1025" width="20" style="3" customWidth="1"/>
    <col min="1026" max="1280" width="8.88671875" style="3"/>
    <col min="1281" max="1281" width="20" style="3" customWidth="1"/>
    <col min="1282" max="1536" width="8.88671875" style="3"/>
    <col min="1537" max="1537" width="20" style="3" customWidth="1"/>
    <col min="1538" max="1792" width="8.88671875" style="3"/>
    <col min="1793" max="1793" width="20" style="3" customWidth="1"/>
    <col min="1794" max="2048" width="8.88671875" style="3"/>
    <col min="2049" max="2049" width="20" style="3" customWidth="1"/>
    <col min="2050" max="2304" width="8.88671875" style="3"/>
    <col min="2305" max="2305" width="20" style="3" customWidth="1"/>
    <col min="2306" max="2560" width="8.88671875" style="3"/>
    <col min="2561" max="2561" width="20" style="3" customWidth="1"/>
    <col min="2562" max="2816" width="8.88671875" style="3"/>
    <col min="2817" max="2817" width="20" style="3" customWidth="1"/>
    <col min="2818" max="3072" width="8.88671875" style="3"/>
    <col min="3073" max="3073" width="20" style="3" customWidth="1"/>
    <col min="3074" max="3328" width="8.88671875" style="3"/>
    <col min="3329" max="3329" width="20" style="3" customWidth="1"/>
    <col min="3330" max="3584" width="8.88671875" style="3"/>
    <col min="3585" max="3585" width="20" style="3" customWidth="1"/>
    <col min="3586" max="3840" width="8.88671875" style="3"/>
    <col min="3841" max="3841" width="20" style="3" customWidth="1"/>
    <col min="3842" max="4096" width="8.88671875" style="3"/>
    <col min="4097" max="4097" width="20" style="3" customWidth="1"/>
    <col min="4098" max="4352" width="8.88671875" style="3"/>
    <col min="4353" max="4353" width="20" style="3" customWidth="1"/>
    <col min="4354" max="4608" width="8.88671875" style="3"/>
    <col min="4609" max="4609" width="20" style="3" customWidth="1"/>
    <col min="4610" max="4864" width="8.88671875" style="3"/>
    <col min="4865" max="4865" width="20" style="3" customWidth="1"/>
    <col min="4866" max="5120" width="8.88671875" style="3"/>
    <col min="5121" max="5121" width="20" style="3" customWidth="1"/>
    <col min="5122" max="5376" width="8.88671875" style="3"/>
    <col min="5377" max="5377" width="20" style="3" customWidth="1"/>
    <col min="5378" max="5632" width="8.88671875" style="3"/>
    <col min="5633" max="5633" width="20" style="3" customWidth="1"/>
    <col min="5634" max="5888" width="8.88671875" style="3"/>
    <col min="5889" max="5889" width="20" style="3" customWidth="1"/>
    <col min="5890" max="6144" width="8.88671875" style="3"/>
    <col min="6145" max="6145" width="20" style="3" customWidth="1"/>
    <col min="6146" max="6400" width="8.88671875" style="3"/>
    <col min="6401" max="6401" width="20" style="3" customWidth="1"/>
    <col min="6402" max="6656" width="8.88671875" style="3"/>
    <col min="6657" max="6657" width="20" style="3" customWidth="1"/>
    <col min="6658" max="6912" width="8.88671875" style="3"/>
    <col min="6913" max="6913" width="20" style="3" customWidth="1"/>
    <col min="6914" max="7168" width="8.88671875" style="3"/>
    <col min="7169" max="7169" width="20" style="3" customWidth="1"/>
    <col min="7170" max="7424" width="8.88671875" style="3"/>
    <col min="7425" max="7425" width="20" style="3" customWidth="1"/>
    <col min="7426" max="7680" width="8.88671875" style="3"/>
    <col min="7681" max="7681" width="20" style="3" customWidth="1"/>
    <col min="7682" max="7936" width="8.88671875" style="3"/>
    <col min="7937" max="7937" width="20" style="3" customWidth="1"/>
    <col min="7938" max="8192" width="8.88671875" style="3"/>
    <col min="8193" max="8193" width="20" style="3" customWidth="1"/>
    <col min="8194" max="8448" width="8.88671875" style="3"/>
    <col min="8449" max="8449" width="20" style="3" customWidth="1"/>
    <col min="8450" max="8704" width="8.88671875" style="3"/>
    <col min="8705" max="8705" width="20" style="3" customWidth="1"/>
    <col min="8706" max="8960" width="8.88671875" style="3"/>
    <col min="8961" max="8961" width="20" style="3" customWidth="1"/>
    <col min="8962" max="9216" width="8.88671875" style="3"/>
    <col min="9217" max="9217" width="20" style="3" customWidth="1"/>
    <col min="9218" max="9472" width="8.88671875" style="3"/>
    <col min="9473" max="9473" width="20" style="3" customWidth="1"/>
    <col min="9474" max="9728" width="8.88671875" style="3"/>
    <col min="9729" max="9729" width="20" style="3" customWidth="1"/>
    <col min="9730" max="9984" width="8.88671875" style="3"/>
    <col min="9985" max="9985" width="20" style="3" customWidth="1"/>
    <col min="9986" max="10240" width="8.88671875" style="3"/>
    <col min="10241" max="10241" width="20" style="3" customWidth="1"/>
    <col min="10242" max="10496" width="8.88671875" style="3"/>
    <col min="10497" max="10497" width="20" style="3" customWidth="1"/>
    <col min="10498" max="10752" width="8.88671875" style="3"/>
    <col min="10753" max="10753" width="20" style="3" customWidth="1"/>
    <col min="10754" max="11008" width="8.88671875" style="3"/>
    <col min="11009" max="11009" width="20" style="3" customWidth="1"/>
    <col min="11010" max="11264" width="8.88671875" style="3"/>
    <col min="11265" max="11265" width="20" style="3" customWidth="1"/>
    <col min="11266" max="11520" width="8.88671875" style="3"/>
    <col min="11521" max="11521" width="20" style="3" customWidth="1"/>
    <col min="11522" max="11776" width="8.88671875" style="3"/>
    <col min="11777" max="11777" width="20" style="3" customWidth="1"/>
    <col min="11778" max="12032" width="8.88671875" style="3"/>
    <col min="12033" max="12033" width="20" style="3" customWidth="1"/>
    <col min="12034" max="12288" width="8.88671875" style="3"/>
    <col min="12289" max="12289" width="20" style="3" customWidth="1"/>
    <col min="12290" max="12544" width="8.88671875" style="3"/>
    <col min="12545" max="12545" width="20" style="3" customWidth="1"/>
    <col min="12546" max="12800" width="8.88671875" style="3"/>
    <col min="12801" max="12801" width="20" style="3" customWidth="1"/>
    <col min="12802" max="13056" width="8.88671875" style="3"/>
    <col min="13057" max="13057" width="20" style="3" customWidth="1"/>
    <col min="13058" max="13312" width="8.88671875" style="3"/>
    <col min="13313" max="13313" width="20" style="3" customWidth="1"/>
    <col min="13314" max="13568" width="8.88671875" style="3"/>
    <col min="13569" max="13569" width="20" style="3" customWidth="1"/>
    <col min="13570" max="13824" width="8.88671875" style="3"/>
    <col min="13825" max="13825" width="20" style="3" customWidth="1"/>
    <col min="13826" max="14080" width="8.88671875" style="3"/>
    <col min="14081" max="14081" width="20" style="3" customWidth="1"/>
    <col min="14082" max="14336" width="8.88671875" style="3"/>
    <col min="14337" max="14337" width="20" style="3" customWidth="1"/>
    <col min="14338" max="14592" width="8.88671875" style="3"/>
    <col min="14593" max="14593" width="20" style="3" customWidth="1"/>
    <col min="14594" max="14848" width="8.88671875" style="3"/>
    <col min="14849" max="14849" width="20" style="3" customWidth="1"/>
    <col min="14850" max="15104" width="8.88671875" style="3"/>
    <col min="15105" max="15105" width="20" style="3" customWidth="1"/>
    <col min="15106" max="15360" width="8.88671875" style="3"/>
    <col min="15361" max="15361" width="20" style="3" customWidth="1"/>
    <col min="15362" max="15616" width="8.88671875" style="3"/>
    <col min="15617" max="15617" width="20" style="3" customWidth="1"/>
    <col min="15618" max="15872" width="8.88671875" style="3"/>
    <col min="15873" max="15873" width="20" style="3" customWidth="1"/>
    <col min="15874" max="16128" width="8.88671875" style="3"/>
    <col min="16129" max="16129" width="20" style="3" customWidth="1"/>
    <col min="16130" max="16384" width="8.88671875" style="3"/>
  </cols>
  <sheetData>
    <row r="1" spans="1:7">
      <c r="A1" s="3" t="s">
        <v>212</v>
      </c>
    </row>
    <row r="2" spans="1:7" s="6" customFormat="1">
      <c r="A2" s="37" t="s">
        <v>196</v>
      </c>
      <c r="B2" s="37" t="s">
        <v>201</v>
      </c>
      <c r="C2" s="37" t="s">
        <v>197</v>
      </c>
      <c r="D2" s="37" t="s">
        <v>198</v>
      </c>
      <c r="E2" s="37" t="s">
        <v>199</v>
      </c>
      <c r="F2" s="37" t="s">
        <v>200</v>
      </c>
      <c r="G2" s="37" t="s">
        <v>202</v>
      </c>
    </row>
    <row r="3" spans="1:7" s="8" customFormat="1">
      <c r="A3" s="42" t="s">
        <v>156</v>
      </c>
      <c r="B3" s="25" t="s">
        <v>157</v>
      </c>
      <c r="C3" s="42"/>
      <c r="D3" s="26"/>
      <c r="E3" s="26"/>
      <c r="F3" s="26"/>
      <c r="G3" s="25"/>
    </row>
    <row r="4" spans="1:7">
      <c r="A4" s="37" t="s">
        <v>158</v>
      </c>
      <c r="B4" s="17" t="s">
        <v>159</v>
      </c>
      <c r="C4" s="37"/>
      <c r="D4" s="18"/>
      <c r="E4" s="18"/>
      <c r="F4" s="18"/>
      <c r="G4" s="17"/>
    </row>
    <row r="5" spans="1:7">
      <c r="A5" s="37">
        <v>1</v>
      </c>
      <c r="B5" s="38" t="s">
        <v>160</v>
      </c>
      <c r="C5" s="37" t="s">
        <v>8</v>
      </c>
      <c r="D5" s="18">
        <v>1</v>
      </c>
      <c r="E5" s="21">
        <v>5000</v>
      </c>
      <c r="F5" s="21">
        <f>ROUND(D5*E5,0)</f>
        <v>5000</v>
      </c>
      <c r="G5" s="17" t="s">
        <v>161</v>
      </c>
    </row>
    <row r="6" spans="1:7">
      <c r="A6" s="37">
        <v>2</v>
      </c>
      <c r="B6" s="17" t="s">
        <v>193</v>
      </c>
      <c r="C6" s="37" t="s">
        <v>8</v>
      </c>
      <c r="D6" s="18">
        <v>1</v>
      </c>
      <c r="E6" s="21">
        <v>4000</v>
      </c>
      <c r="F6" s="21">
        <f t="shared" ref="F6:F11" si="0">ROUND(D6*E6,0)</f>
        <v>4000</v>
      </c>
      <c r="G6" s="17" t="s">
        <v>162</v>
      </c>
    </row>
    <row r="7" spans="1:7">
      <c r="A7" s="37">
        <v>3</v>
      </c>
      <c r="B7" s="17" t="s">
        <v>163</v>
      </c>
      <c r="C7" s="37" t="s">
        <v>8</v>
      </c>
      <c r="D7" s="18">
        <v>1</v>
      </c>
      <c r="E7" s="21">
        <v>2000</v>
      </c>
      <c r="F7" s="21">
        <f t="shared" si="0"/>
        <v>2000</v>
      </c>
      <c r="G7" s="17" t="s">
        <v>164</v>
      </c>
    </row>
    <row r="8" spans="1:7">
      <c r="A8" s="37">
        <v>4</v>
      </c>
      <c r="B8" s="17" t="s">
        <v>165</v>
      </c>
      <c r="C8" s="37" t="s">
        <v>8</v>
      </c>
      <c r="D8" s="18">
        <v>1</v>
      </c>
      <c r="E8" s="21">
        <v>4000</v>
      </c>
      <c r="F8" s="21">
        <f t="shared" si="0"/>
        <v>4000</v>
      </c>
      <c r="G8" s="17" t="s">
        <v>166</v>
      </c>
    </row>
    <row r="9" spans="1:7">
      <c r="A9" s="37">
        <v>5</v>
      </c>
      <c r="B9" s="17" t="s">
        <v>167</v>
      </c>
      <c r="C9" s="37" t="s">
        <v>168</v>
      </c>
      <c r="D9" s="18">
        <v>9</v>
      </c>
      <c r="E9" s="18">
        <v>800</v>
      </c>
      <c r="F9" s="21">
        <f t="shared" si="0"/>
        <v>7200</v>
      </c>
      <c r="G9" s="17"/>
    </row>
    <row r="10" spans="1:7">
      <c r="A10" s="37">
        <v>6</v>
      </c>
      <c r="B10" s="17" t="s">
        <v>169</v>
      </c>
      <c r="C10" s="37" t="s">
        <v>6</v>
      </c>
      <c r="D10" s="18">
        <v>96</v>
      </c>
      <c r="E10" s="18">
        <v>70</v>
      </c>
      <c r="F10" s="21">
        <f t="shared" si="0"/>
        <v>6720</v>
      </c>
      <c r="G10" s="17"/>
    </row>
    <row r="11" spans="1:7" ht="32.4">
      <c r="A11" s="37">
        <v>7</v>
      </c>
      <c r="B11" s="17" t="s">
        <v>194</v>
      </c>
      <c r="C11" s="37" t="s">
        <v>8</v>
      </c>
      <c r="D11" s="18">
        <v>1</v>
      </c>
      <c r="E11" s="21">
        <v>20000</v>
      </c>
      <c r="F11" s="21">
        <f t="shared" si="0"/>
        <v>20000</v>
      </c>
      <c r="G11" s="17"/>
    </row>
    <row r="12" spans="1:7">
      <c r="A12" s="37"/>
      <c r="B12" s="39" t="s">
        <v>203</v>
      </c>
      <c r="C12" s="37"/>
      <c r="D12" s="18"/>
      <c r="E12" s="18"/>
      <c r="F12" s="21">
        <f>SUM(F5:F11)</f>
        <v>48920</v>
      </c>
      <c r="G12" s="17"/>
    </row>
    <row r="13" spans="1:7">
      <c r="A13" s="37" t="s">
        <v>170</v>
      </c>
      <c r="B13" s="17" t="s">
        <v>171</v>
      </c>
      <c r="C13" s="37"/>
      <c r="D13" s="18"/>
      <c r="E13" s="18"/>
      <c r="F13" s="18"/>
      <c r="G13" s="17"/>
    </row>
    <row r="14" spans="1:7">
      <c r="A14" s="37">
        <v>1</v>
      </c>
      <c r="B14" s="38" t="s">
        <v>172</v>
      </c>
      <c r="C14" s="37" t="s">
        <v>8</v>
      </c>
      <c r="D14" s="18">
        <v>1</v>
      </c>
      <c r="E14" s="21">
        <v>2500</v>
      </c>
      <c r="F14" s="21">
        <f t="shared" ref="F14:F17" si="1">ROUND(D14*E14,0)</f>
        <v>2500</v>
      </c>
      <c r="G14" s="17"/>
    </row>
    <row r="15" spans="1:7" ht="32.4">
      <c r="A15" s="37">
        <v>2</v>
      </c>
      <c r="B15" s="17" t="s">
        <v>173</v>
      </c>
      <c r="C15" s="37" t="s">
        <v>8</v>
      </c>
      <c r="D15" s="18">
        <v>1</v>
      </c>
      <c r="E15" s="21">
        <v>24500</v>
      </c>
      <c r="F15" s="21">
        <f t="shared" si="1"/>
        <v>24500</v>
      </c>
      <c r="G15" s="17" t="s">
        <v>174</v>
      </c>
    </row>
    <row r="16" spans="1:7">
      <c r="A16" s="37">
        <v>3</v>
      </c>
      <c r="B16" s="17" t="s">
        <v>175</v>
      </c>
      <c r="C16" s="37" t="s">
        <v>8</v>
      </c>
      <c r="D16" s="18">
        <v>1</v>
      </c>
      <c r="E16" s="21">
        <v>4500</v>
      </c>
      <c r="F16" s="21">
        <f t="shared" si="1"/>
        <v>4500</v>
      </c>
      <c r="G16" s="17"/>
    </row>
    <row r="17" spans="1:7">
      <c r="A17" s="37">
        <v>4</v>
      </c>
      <c r="B17" s="17" t="s">
        <v>176</v>
      </c>
      <c r="C17" s="37" t="s">
        <v>26</v>
      </c>
      <c r="D17" s="18">
        <v>2</v>
      </c>
      <c r="E17" s="21">
        <v>5000</v>
      </c>
      <c r="F17" s="21">
        <f t="shared" si="1"/>
        <v>10000</v>
      </c>
      <c r="G17" s="17"/>
    </row>
    <row r="18" spans="1:7">
      <c r="A18" s="37"/>
      <c r="B18" s="39" t="s">
        <v>204</v>
      </c>
      <c r="C18" s="37"/>
      <c r="D18" s="18"/>
      <c r="E18" s="18"/>
      <c r="F18" s="21">
        <f>SUM(F14:F17)</f>
        <v>41500</v>
      </c>
      <c r="G18" s="17"/>
    </row>
    <row r="19" spans="1:7">
      <c r="A19" s="37" t="s">
        <v>177</v>
      </c>
      <c r="B19" s="17" t="s">
        <v>32</v>
      </c>
      <c r="C19" s="37"/>
      <c r="D19" s="18"/>
      <c r="E19" s="18"/>
      <c r="F19" s="18"/>
      <c r="G19" s="17"/>
    </row>
    <row r="20" spans="1:7">
      <c r="A20" s="37">
        <v>1</v>
      </c>
      <c r="B20" s="38" t="s">
        <v>178</v>
      </c>
      <c r="C20" s="37" t="s">
        <v>8</v>
      </c>
      <c r="D20" s="18">
        <v>1</v>
      </c>
      <c r="E20" s="21">
        <v>2500</v>
      </c>
      <c r="F20" s="21">
        <f t="shared" ref="F20:F23" si="2">ROUND(D20*E20,0)</f>
        <v>2500</v>
      </c>
      <c r="G20" s="17" t="s">
        <v>179</v>
      </c>
    </row>
    <row r="21" spans="1:7">
      <c r="A21" s="37">
        <v>2</v>
      </c>
      <c r="B21" s="17" t="s">
        <v>180</v>
      </c>
      <c r="C21" s="37" t="s">
        <v>8</v>
      </c>
      <c r="D21" s="18">
        <v>1</v>
      </c>
      <c r="E21" s="21">
        <v>2700</v>
      </c>
      <c r="F21" s="21">
        <f t="shared" si="2"/>
        <v>2700</v>
      </c>
      <c r="G21" s="17"/>
    </row>
    <row r="22" spans="1:7" ht="32.4">
      <c r="A22" s="37">
        <v>3</v>
      </c>
      <c r="B22" s="17" t="s">
        <v>181</v>
      </c>
      <c r="C22" s="37" t="s">
        <v>8</v>
      </c>
      <c r="D22" s="18">
        <v>1</v>
      </c>
      <c r="E22" s="21">
        <v>1000</v>
      </c>
      <c r="F22" s="21">
        <f t="shared" si="2"/>
        <v>1000</v>
      </c>
      <c r="G22" s="17"/>
    </row>
    <row r="23" spans="1:7">
      <c r="A23" s="37">
        <v>4</v>
      </c>
      <c r="B23" s="17" t="s">
        <v>182</v>
      </c>
      <c r="C23" s="37" t="s">
        <v>8</v>
      </c>
      <c r="D23" s="18">
        <v>1</v>
      </c>
      <c r="E23" s="21">
        <v>2500</v>
      </c>
      <c r="F23" s="21">
        <f t="shared" si="2"/>
        <v>2500</v>
      </c>
      <c r="G23" s="17"/>
    </row>
    <row r="24" spans="1:7">
      <c r="A24" s="37"/>
      <c r="B24" s="39" t="s">
        <v>205</v>
      </c>
      <c r="C24" s="37"/>
      <c r="D24" s="18"/>
      <c r="E24" s="18"/>
      <c r="F24" s="21">
        <f>SUM(F20:F23)</f>
        <v>8700</v>
      </c>
      <c r="G24" s="17"/>
    </row>
    <row r="25" spans="1:7">
      <c r="A25" s="37" t="s">
        <v>207</v>
      </c>
      <c r="B25" s="39" t="s">
        <v>206</v>
      </c>
      <c r="C25" s="37"/>
      <c r="D25" s="18"/>
      <c r="E25" s="18"/>
      <c r="F25" s="21">
        <f>F12+F18+F24</f>
        <v>99120</v>
      </c>
      <c r="G25" s="17"/>
    </row>
    <row r="26" spans="1:7">
      <c r="A26" s="37" t="s">
        <v>208</v>
      </c>
      <c r="B26" s="17" t="s">
        <v>211</v>
      </c>
      <c r="C26" s="37" t="s">
        <v>8</v>
      </c>
      <c r="D26" s="18">
        <v>1</v>
      </c>
      <c r="E26" s="21">
        <v>3880</v>
      </c>
      <c r="F26" s="21">
        <v>7880</v>
      </c>
      <c r="G26" s="17"/>
    </row>
    <row r="27" spans="1:7" s="8" customFormat="1">
      <c r="A27" s="42" t="s">
        <v>209</v>
      </c>
      <c r="B27" s="43" t="s">
        <v>210</v>
      </c>
      <c r="C27" s="42"/>
      <c r="D27" s="26"/>
      <c r="E27" s="26"/>
      <c r="F27" s="81">
        <f>F25+F26</f>
        <v>107000</v>
      </c>
      <c r="G27" s="25"/>
    </row>
    <row r="28" spans="1:7">
      <c r="A28" s="16"/>
      <c r="B28" s="16"/>
      <c r="C28" s="16"/>
      <c r="D28" s="41"/>
      <c r="E28" s="20"/>
      <c r="F28" s="20"/>
      <c r="G28" s="16"/>
    </row>
    <row r="29" spans="1:7" s="8" customFormat="1">
      <c r="A29" s="42" t="s">
        <v>183</v>
      </c>
      <c r="B29" s="25" t="s">
        <v>184</v>
      </c>
      <c r="C29" s="42"/>
      <c r="D29" s="26"/>
      <c r="E29" s="26"/>
      <c r="F29" s="26"/>
      <c r="G29" s="25"/>
    </row>
    <row r="30" spans="1:7">
      <c r="A30" s="37">
        <v>1</v>
      </c>
      <c r="B30" s="17" t="s">
        <v>185</v>
      </c>
      <c r="C30" s="37" t="s">
        <v>7</v>
      </c>
      <c r="D30" s="18">
        <v>5</v>
      </c>
      <c r="E30" s="18">
        <v>700</v>
      </c>
      <c r="F30" s="21">
        <f t="shared" ref="F30:F37" si="3">ROUND(D30*E30,0)</f>
        <v>3500</v>
      </c>
      <c r="G30" s="17"/>
    </row>
    <row r="31" spans="1:7">
      <c r="A31" s="37">
        <v>2</v>
      </c>
      <c r="B31" s="17" t="s">
        <v>186</v>
      </c>
      <c r="C31" s="37" t="s">
        <v>7</v>
      </c>
      <c r="D31" s="18">
        <v>11</v>
      </c>
      <c r="E31" s="18">
        <v>500</v>
      </c>
      <c r="F31" s="21">
        <f t="shared" si="3"/>
        <v>5500</v>
      </c>
      <c r="G31" s="17"/>
    </row>
    <row r="32" spans="1:7" ht="32.4">
      <c r="A32" s="37">
        <v>3</v>
      </c>
      <c r="B32" s="17" t="s">
        <v>187</v>
      </c>
      <c r="C32" s="37" t="s">
        <v>7</v>
      </c>
      <c r="D32" s="18">
        <v>11</v>
      </c>
      <c r="E32" s="18">
        <v>800</v>
      </c>
      <c r="F32" s="21">
        <f t="shared" si="3"/>
        <v>8800</v>
      </c>
      <c r="G32" s="17"/>
    </row>
    <row r="33" spans="1:7">
      <c r="A33" s="37">
        <v>4</v>
      </c>
      <c r="B33" s="17" t="s">
        <v>188</v>
      </c>
      <c r="C33" s="37" t="s">
        <v>7</v>
      </c>
      <c r="D33" s="18">
        <v>11</v>
      </c>
      <c r="E33" s="21">
        <v>1350</v>
      </c>
      <c r="F33" s="21">
        <f t="shared" si="3"/>
        <v>14850</v>
      </c>
      <c r="G33" s="17"/>
    </row>
    <row r="34" spans="1:7">
      <c r="A34" s="37">
        <v>5</v>
      </c>
      <c r="B34" s="17" t="s">
        <v>189</v>
      </c>
      <c r="C34" s="37" t="s">
        <v>6</v>
      </c>
      <c r="D34" s="18">
        <v>80</v>
      </c>
      <c r="E34" s="18">
        <v>52</v>
      </c>
      <c r="F34" s="21">
        <f t="shared" si="3"/>
        <v>4160</v>
      </c>
      <c r="G34" s="17"/>
    </row>
    <row r="35" spans="1:7">
      <c r="A35" s="37">
        <v>6</v>
      </c>
      <c r="B35" s="17" t="s">
        <v>195</v>
      </c>
      <c r="C35" s="37" t="s">
        <v>190</v>
      </c>
      <c r="D35" s="18">
        <v>12</v>
      </c>
      <c r="E35" s="18">
        <v>350</v>
      </c>
      <c r="F35" s="21">
        <f t="shared" si="3"/>
        <v>4200</v>
      </c>
      <c r="G35" s="17"/>
    </row>
    <row r="36" spans="1:7">
      <c r="A36" s="37">
        <v>7</v>
      </c>
      <c r="B36" s="17" t="s">
        <v>191</v>
      </c>
      <c r="C36" s="37" t="s">
        <v>7</v>
      </c>
      <c r="D36" s="18">
        <v>1.5</v>
      </c>
      <c r="E36" s="21">
        <v>7000</v>
      </c>
      <c r="F36" s="21">
        <f t="shared" si="3"/>
        <v>10500</v>
      </c>
      <c r="G36" s="17"/>
    </row>
    <row r="37" spans="1:7">
      <c r="A37" s="37">
        <v>8</v>
      </c>
      <c r="B37" s="17" t="s">
        <v>192</v>
      </c>
      <c r="C37" s="37" t="s">
        <v>8</v>
      </c>
      <c r="D37" s="18">
        <v>1</v>
      </c>
      <c r="E37" s="21">
        <v>9490</v>
      </c>
      <c r="F37" s="21">
        <f t="shared" si="3"/>
        <v>9490</v>
      </c>
      <c r="G37" s="17"/>
    </row>
    <row r="38" spans="1:7">
      <c r="A38" s="37">
        <v>9</v>
      </c>
      <c r="B38" s="17" t="s">
        <v>211</v>
      </c>
      <c r="C38" s="37" t="s">
        <v>8</v>
      </c>
      <c r="D38" s="18">
        <v>1</v>
      </c>
      <c r="E38" s="21">
        <v>5000</v>
      </c>
      <c r="F38" s="21">
        <v>5000</v>
      </c>
      <c r="G38" s="17"/>
    </row>
    <row r="39" spans="1:7" s="8" customFormat="1">
      <c r="A39" s="42"/>
      <c r="B39" s="43" t="s">
        <v>213</v>
      </c>
      <c r="C39" s="42"/>
      <c r="D39" s="26"/>
      <c r="E39" s="26"/>
      <c r="F39" s="81">
        <f>SUM(F30:F38)</f>
        <v>66000</v>
      </c>
      <c r="G39" s="25"/>
    </row>
  </sheetData>
  <phoneticPr fontId="1" type="noConversion"/>
  <pageMargins left="0.39370078740157483" right="0.39370078740157483" top="0.39370078740157483" bottom="0.39370078740157483" header="0.19685039370078741" footer="0.19685039370078741"/>
  <pageSetup paperSize="9" scale="95" orientation="portrait" r:id="rId1"/>
  <headerFooter alignWithMargins="0">
    <oddFooter>&amp;C&amp;A,第&amp;P頁,共&amp;N頁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總表</vt:lpstr>
      <vt:lpstr>附表1</vt:lpstr>
      <vt:lpstr>附表2</vt:lpstr>
      <vt:lpstr>附表1!Print_Titles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2016-02-18T08:00:09Z</dcterms:modified>
</cp:coreProperties>
</file>