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ng02\Documents\"/>
    </mc:Choice>
  </mc:AlternateContent>
  <bookViews>
    <workbookView xWindow="0" yWindow="0" windowWidth="19200" windowHeight="6996" activeTab="2"/>
  </bookViews>
  <sheets>
    <sheet name="工作表1" sheetId="1" r:id="rId1"/>
    <sheet name="工作表2" sheetId="3" r:id="rId2"/>
    <sheet name="工作表3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5" l="1"/>
  <c r="F6" i="1"/>
  <c r="E6" i="1"/>
  <c r="E5" i="1"/>
  <c r="E4" i="1"/>
  <c r="D27" i="5"/>
  <c r="E27" i="5"/>
  <c r="E29" i="5" s="1"/>
  <c r="C27" i="5"/>
  <c r="C28" i="5" s="1"/>
  <c r="E27" i="3"/>
  <c r="C23" i="3"/>
  <c r="C24" i="3" s="1"/>
  <c r="E23" i="3"/>
  <c r="D30" i="3"/>
  <c r="D28" i="3"/>
  <c r="D27" i="3"/>
  <c r="D26" i="3"/>
  <c r="D25" i="3"/>
  <c r="D24" i="3"/>
  <c r="D23" i="3"/>
  <c r="D28" i="5" l="1"/>
  <c r="E28" i="5"/>
  <c r="E30" i="5" s="1"/>
  <c r="D29" i="5"/>
  <c r="C30" i="5"/>
  <c r="C26" i="3"/>
  <c r="E25" i="3"/>
  <c r="E24" i="3"/>
  <c r="E26" i="3" s="1"/>
  <c r="D29" i="3"/>
  <c r="F10" i="1"/>
  <c r="D30" i="5" l="1"/>
  <c r="D31" i="5" s="1"/>
  <c r="D32" i="5" s="1"/>
  <c r="D33" i="5" s="1"/>
  <c r="D34" i="5" s="1"/>
  <c r="E31" i="5"/>
  <c r="E32" i="5" s="1"/>
  <c r="E33" i="5" s="1"/>
  <c r="E34" i="5" s="1"/>
  <c r="C31" i="5"/>
  <c r="C32" i="5" s="1"/>
  <c r="C27" i="3"/>
  <c r="C28" i="3" s="1"/>
  <c r="C29" i="3" s="1"/>
  <c r="C30" i="3" s="1"/>
  <c r="E28" i="3"/>
  <c r="E10" i="1"/>
  <c r="C12" i="1"/>
  <c r="C6" i="1"/>
  <c r="C10" i="1"/>
  <c r="C33" i="5" l="1"/>
  <c r="C34" i="5" s="1"/>
  <c r="E29" i="3"/>
  <c r="E30" i="3" s="1"/>
</calcChain>
</file>

<file path=xl/sharedStrings.xml><?xml version="1.0" encoding="utf-8"?>
<sst xmlns="http://schemas.openxmlformats.org/spreadsheetml/2006/main" count="103" uniqueCount="84">
  <si>
    <t>附表1</t>
    <phoneticPr fontId="1" type="noConversion"/>
  </si>
  <si>
    <t>項次</t>
    <phoneticPr fontId="1" type="noConversion"/>
  </si>
  <si>
    <t>內容</t>
    <phoneticPr fontId="1" type="noConversion"/>
  </si>
  <si>
    <t>原告主張</t>
    <phoneticPr fontId="1" type="noConversion"/>
  </si>
  <si>
    <t>判斷</t>
    <phoneticPr fontId="1" type="noConversion"/>
  </si>
  <si>
    <t>一</t>
    <phoneticPr fontId="1" type="noConversion"/>
  </si>
  <si>
    <t>小計（項次一）</t>
    <phoneticPr fontId="1" type="noConversion"/>
  </si>
  <si>
    <t>二</t>
    <phoneticPr fontId="1" type="noConversion"/>
  </si>
  <si>
    <t>小計（項次二）</t>
    <phoneticPr fontId="1" type="noConversion"/>
  </si>
  <si>
    <t>三</t>
    <phoneticPr fontId="1" type="noConversion"/>
  </si>
  <si>
    <t>被告抗辯</t>
    <phoneticPr fontId="1" type="noConversion"/>
  </si>
  <si>
    <t>溢增工期18天費用</t>
    <phoneticPr fontId="1" type="noConversion"/>
  </si>
  <si>
    <t>停模待工16天費用</t>
    <phoneticPr fontId="1" type="noConversion"/>
  </si>
  <si>
    <t>煙囪基樁誤差施工費</t>
    <phoneticPr fontId="1" type="noConversion"/>
  </si>
  <si>
    <t>灰倉基樁誤差施工費</t>
    <phoneticPr fontId="1" type="noConversion"/>
  </si>
  <si>
    <t>合計（項次一至三）</t>
    <phoneticPr fontId="1" type="noConversion"/>
  </si>
  <si>
    <t>鑑定結果</t>
    <phoneticPr fontId="1" type="noConversion"/>
  </si>
  <si>
    <t>爭執</t>
    <phoneticPr fontId="1" type="noConversion"/>
  </si>
  <si>
    <t>爭執</t>
    <phoneticPr fontId="1" type="noConversion"/>
  </si>
  <si>
    <t>-</t>
    <phoneticPr fontId="1" type="noConversion"/>
  </si>
  <si>
    <t>-</t>
    <phoneticPr fontId="1" type="noConversion"/>
  </si>
  <si>
    <t>偏位工程費用</t>
    <phoneticPr fontId="1" type="noConversion"/>
  </si>
  <si>
    <t>停模待工及溢增工期費用</t>
    <phoneticPr fontId="1" type="noConversion"/>
  </si>
  <si>
    <t>逾期違約金抵銷</t>
    <phoneticPr fontId="1" type="noConversion"/>
  </si>
  <si>
    <t>附表2</t>
    <phoneticPr fontId="1" type="noConversion"/>
  </si>
  <si>
    <t>項目</t>
    <phoneticPr fontId="1" type="noConversion"/>
  </si>
  <si>
    <t>鑑定結果</t>
    <phoneticPr fontId="1" type="noConversion"/>
  </si>
  <si>
    <t>排水改道</t>
    <phoneticPr fontId="1" type="noConversion"/>
  </si>
  <si>
    <t>煙囪抽排水改道</t>
    <phoneticPr fontId="1" type="noConversion"/>
  </si>
  <si>
    <t>沖樁吊打配合施工</t>
    <phoneticPr fontId="1" type="noConversion"/>
  </si>
  <si>
    <t>配合水平支撐修改，拆裝上下設備（普通工*2+吊車*1）</t>
    <phoneticPr fontId="1" type="noConversion"/>
  </si>
  <si>
    <t>已吊放之鋼筋籠吊起/撤收（18支）（25T吊車*1+鋼筋工*3）</t>
    <phoneticPr fontId="1" type="noConversion"/>
  </si>
  <si>
    <t>已製作完成無法吊起之鋼筋籠現地保護（16支）（普通工*2+PVC帆布16捲-3x10呎）</t>
    <phoneticPr fontId="1" type="noConversion"/>
  </si>
  <si>
    <t>遭倒土破壞水平支撐修復</t>
    <phoneticPr fontId="1" type="noConversion"/>
  </si>
  <si>
    <t>18支鋼筋籠吊放（復原到沖樁前狀態）</t>
    <phoneticPr fontId="1" type="noConversion"/>
  </si>
  <si>
    <t>配合煙囪區基樁鑽孔清土方-挖土機</t>
    <phoneticPr fontId="1" type="noConversion"/>
  </si>
  <si>
    <t>基礎開挖面修復-挖土機</t>
    <phoneticPr fontId="1" type="noConversion"/>
  </si>
  <si>
    <t>基礎重新整地及二次夯實（回復原貌）</t>
    <phoneticPr fontId="1" type="noConversion"/>
  </si>
  <si>
    <t>鋼管樁崩孔土方開挖</t>
    <phoneticPr fontId="1" type="noConversion"/>
  </si>
  <si>
    <t>鋼管樁內積土清除-PC120+45T吊車配合取土</t>
    <phoneticPr fontId="1" type="noConversion"/>
  </si>
  <si>
    <t>鋼版樁、水平支撐租金</t>
    <phoneticPr fontId="1" type="noConversion"/>
  </si>
  <si>
    <t>營業稅5％</t>
    <phoneticPr fontId="1" type="noConversion"/>
  </si>
  <si>
    <t>小計（項次1至4）</t>
    <phoneticPr fontId="1" type="noConversion"/>
  </si>
  <si>
    <t>公司管理費</t>
    <phoneticPr fontId="1" type="noConversion"/>
  </si>
  <si>
    <t>煙囪抽排水改道（因沙樁施工將煙囪排水電線損壞，暫停抽水，工地必須修改排水路徑）</t>
    <phoneticPr fontId="1" type="noConversion"/>
  </si>
  <si>
    <t>鋼管樁內積土清除-PC-750</t>
    <phoneticPr fontId="1" type="noConversion"/>
  </si>
  <si>
    <t>鋼版樁租金</t>
    <phoneticPr fontId="1" type="noConversion"/>
  </si>
  <si>
    <t>水平支撐租金</t>
    <phoneticPr fontId="1" type="noConversion"/>
  </si>
  <si>
    <t>中間柱租金</t>
    <phoneticPr fontId="1" type="noConversion"/>
  </si>
  <si>
    <t>工地人事費及辦公費用</t>
    <phoneticPr fontId="1" type="noConversion"/>
  </si>
  <si>
    <t>品管2％</t>
    <phoneticPr fontId="1" type="noConversion"/>
  </si>
  <si>
    <t>勞安1.1％</t>
    <phoneticPr fontId="1" type="noConversion"/>
  </si>
  <si>
    <t>小計（項次1至6）</t>
    <phoneticPr fontId="1" type="noConversion"/>
  </si>
  <si>
    <t>小計（項次1至7）</t>
    <phoneticPr fontId="1" type="noConversion"/>
  </si>
  <si>
    <t>合計（項次1至8）</t>
    <phoneticPr fontId="1" type="noConversion"/>
  </si>
  <si>
    <t>附表3</t>
    <phoneticPr fontId="1" type="noConversion"/>
  </si>
  <si>
    <t>鋼板樁打設地下障礙物排除</t>
    <phoneticPr fontId="1" type="noConversion"/>
  </si>
  <si>
    <t>地下障礙物排除-全套管基樁</t>
    <phoneticPr fontId="1" type="noConversion"/>
  </si>
  <si>
    <t>排水改道</t>
    <phoneticPr fontId="1" type="noConversion"/>
  </si>
  <si>
    <t>地下結構物破除及清除</t>
    <phoneticPr fontId="1" type="noConversion"/>
  </si>
  <si>
    <t>全套管基樁本體（配合土方開挖清除）</t>
    <phoneticPr fontId="1" type="noConversion"/>
  </si>
  <si>
    <t>過低PC樁開挖點工</t>
    <phoneticPr fontId="1" type="noConversion"/>
  </si>
  <si>
    <t>PC樁過高處理</t>
    <phoneticPr fontId="1" type="noConversion"/>
  </si>
  <si>
    <t>過高PC樁切後吊離</t>
    <phoneticPr fontId="1" type="noConversion"/>
  </si>
  <si>
    <t>PC樁樁內處理（PC-750）</t>
    <phoneticPr fontId="1" type="noConversion"/>
  </si>
  <si>
    <t>鋼筋籠安裝及灌漿點工</t>
    <phoneticPr fontId="1" type="noConversion"/>
  </si>
  <si>
    <t>鋼板樁、水平支撐租金</t>
    <phoneticPr fontId="1" type="noConversion"/>
  </si>
  <si>
    <t>基樁/基礎鋼筋補強施工</t>
    <phoneticPr fontId="1" type="noConversion"/>
  </si>
  <si>
    <t>鋼筋材料＃6、8、10</t>
    <phoneticPr fontId="1" type="noConversion"/>
  </si>
  <si>
    <t>鋼筋綁紮</t>
    <phoneticPr fontId="1" type="noConversion"/>
  </si>
  <si>
    <t>小計（項次1至8）</t>
    <phoneticPr fontId="1" type="noConversion"/>
  </si>
  <si>
    <t>小計（項次1至9）</t>
    <phoneticPr fontId="1" type="noConversion"/>
  </si>
  <si>
    <t>合計（項次1至10）</t>
    <phoneticPr fontId="1" type="noConversion"/>
  </si>
  <si>
    <t>地下高壓電纜旁導溝開設（300型挖土機）</t>
    <phoneticPr fontId="1" type="noConversion"/>
  </si>
  <si>
    <t>地下障礙物排除-鐵管旁</t>
    <phoneticPr fontId="1" type="noConversion"/>
  </si>
  <si>
    <t>地下障礙物排除-排樁</t>
    <phoneticPr fontId="1" type="noConversion"/>
  </si>
  <si>
    <t>地下障礙物排除-全套管基樁</t>
    <phoneticPr fontId="1" type="noConversion"/>
  </si>
  <si>
    <t>配合500噸吊車吊裝</t>
    <phoneticPr fontId="1" type="noConversion"/>
  </si>
  <si>
    <t>配合中繼井廢除，修改排水路徑</t>
    <phoneticPr fontId="1" type="noConversion"/>
  </si>
  <si>
    <t>鋼版樁租金</t>
    <phoneticPr fontId="1" type="noConversion"/>
  </si>
  <si>
    <t>中間柱租金</t>
    <phoneticPr fontId="1" type="noConversion"/>
  </si>
  <si>
    <t>公司管理費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</si>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</sst>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2" fillId="0" borderId="5" xfId="0" applyNumberFormat="1" applyFon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176" fontId="2" fillId="0" borderId="8" xfId="0" applyNumberFormat="1" applyFont="1" applyBorder="1">
      <alignment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2" fillId="0" borderId="11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 applyFill="1">
      <alignment vertical="center"/>
    </xf>
    <xf numFmtId="0" fontId="0" fillId="0" borderId="2" xfId="0" applyBorder="1" applyAlignment="1">
      <alignment horizontal="center" vertical="center" wrapText="1"/>
    </xf>
    <xf numFmtId="0" fontId="2" fillId="0" borderId="4" xfId="0" applyFont="1" applyBorder="1">
      <alignment vertical="center"/>
    </xf>
    <xf numFmtId="0" fontId="2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176" fontId="0" fillId="2" borderId="5" xfId="0" applyNumberFormat="1" applyFill="1" applyBorder="1">
      <alignment vertical="center"/>
    </xf>
    <xf numFmtId="176" fontId="2" fillId="0" borderId="5" xfId="0" applyNumberFormat="1" applyFont="1" applyFill="1" applyBorder="1">
      <alignment vertical="center"/>
    </xf>
    <xf numFmtId="0" fontId="3" fillId="0" borderId="5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176" fontId="0" fillId="2" borderId="6" xfId="0" applyNumberFormat="1" applyFill="1" applyBorder="1">
      <alignment vertical="center"/>
    </xf>
    <xf numFmtId="176" fontId="2" fillId="0" borderId="6" xfId="0" applyNumberFormat="1" applyFont="1" applyFill="1" applyBorder="1">
      <alignment vertical="center"/>
    </xf>
    <xf numFmtId="176" fontId="2" fillId="0" borderId="9" xfId="0" applyNumberFormat="1" applyFont="1" applyBorder="1">
      <alignment vertical="center"/>
    </xf>
    <xf numFmtId="176" fontId="0" fillId="3" borderId="5" xfId="0" applyNumberFormat="1" applyFill="1" applyBorder="1">
      <alignment vertical="center"/>
    </xf>
    <xf numFmtId="176" fontId="4" fillId="3" borderId="6" xfId="0" applyNumberFormat="1" applyFont="1" applyFill="1" applyBorder="1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176" fontId="0" fillId="0" borderId="2" xfId="0" applyNumberForma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 applyAlignment="1">
      <alignment vertical="center" wrapText="1"/>
    </xf>
    <xf numFmtId="176" fontId="0" fillId="0" borderId="5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0" fillId="0" borderId="7" xfId="0" applyFill="1" applyBorder="1">
      <alignment vertical="center"/>
    </xf>
    <xf numFmtId="0" fontId="0" fillId="0" borderId="8" xfId="0" applyFill="1" applyBorder="1" applyAlignment="1">
      <alignment vertical="center" wrapText="1"/>
    </xf>
    <xf numFmtId="176" fontId="2" fillId="0" borderId="8" xfId="0" applyNumberFormat="1" applyFont="1" applyFill="1" applyBorder="1">
      <alignment vertical="center"/>
    </xf>
    <xf numFmtId="176" fontId="2" fillId="0" borderId="9" xfId="0" applyNumberFormat="1" applyFont="1" applyFill="1" applyBorder="1">
      <alignment vertical="center"/>
    </xf>
    <xf numFmtId="0" fontId="0" fillId="0" borderId="0" xfId="0" applyFill="1" applyAlignment="1">
      <alignment vertical="center" wrapText="1"/>
    </xf>
    <xf numFmtId="176" fontId="0" fillId="0" borderId="6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zoomScale="115" zoomScaleNormal="115" workbookViewId="0">
      <selection activeCell="B2" sqref="B2"/>
    </sheetView>
  </sheetViews>
  <sheetFormatPr defaultRowHeight="16.2" x14ac:dyDescent="0.3"/>
  <cols>
    <col min="1" max="1" width="5.19921875" bestFit="1" customWidth="1"/>
    <col min="2" max="2" width="23.19921875" bestFit="1" customWidth="1"/>
    <col min="3" max="6" width="13.19921875" style="2" customWidth="1"/>
  </cols>
  <sheetData>
    <row r="1" spans="1:6" x14ac:dyDescent="0.3">
      <c r="A1" s="58" t="s">
        <v>0</v>
      </c>
      <c r="B1" s="58"/>
      <c r="C1" s="58"/>
      <c r="D1" s="58"/>
      <c r="E1" s="58"/>
      <c r="F1" s="58"/>
    </row>
    <row r="2" spans="1:6" s="1" customFormat="1" x14ac:dyDescent="0.3">
      <c r="A2" s="3" t="s">
        <v>1</v>
      </c>
      <c r="B2" s="4" t="s">
        <v>2</v>
      </c>
      <c r="C2" s="5" t="s">
        <v>3</v>
      </c>
      <c r="D2" s="5" t="s">
        <v>10</v>
      </c>
      <c r="E2" s="15" t="s">
        <v>16</v>
      </c>
      <c r="F2" s="6" t="s">
        <v>4</v>
      </c>
    </row>
    <row r="3" spans="1:6" x14ac:dyDescent="0.3">
      <c r="A3" s="7" t="s">
        <v>5</v>
      </c>
      <c r="B3" s="8" t="s">
        <v>21</v>
      </c>
      <c r="C3" s="9"/>
      <c r="D3" s="9"/>
      <c r="E3" s="16"/>
      <c r="F3" s="10"/>
    </row>
    <row r="4" spans="1:6" x14ac:dyDescent="0.3">
      <c r="A4" s="7">
        <v>1</v>
      </c>
      <c r="B4" s="8" t="s">
        <v>13</v>
      </c>
      <c r="C4" s="9">
        <v>2467058</v>
      </c>
      <c r="D4" s="17" t="s">
        <v>17</v>
      </c>
      <c r="E4" s="16">
        <f>工作表2!D30</f>
        <v>873341</v>
      </c>
      <c r="F4" s="10">
        <v>0</v>
      </c>
    </row>
    <row r="5" spans="1:6" x14ac:dyDescent="0.3">
      <c r="A5" s="7">
        <v>2</v>
      </c>
      <c r="B5" s="8" t="s">
        <v>14</v>
      </c>
      <c r="C5" s="9">
        <v>2903248</v>
      </c>
      <c r="D5" s="17" t="s">
        <v>18</v>
      </c>
      <c r="E5" s="16">
        <f>工作表3!D34</f>
        <v>528207</v>
      </c>
      <c r="F5" s="10">
        <v>0</v>
      </c>
    </row>
    <row r="6" spans="1:6" x14ac:dyDescent="0.3">
      <c r="A6" s="7"/>
      <c r="B6" s="8" t="s">
        <v>6</v>
      </c>
      <c r="C6" s="11">
        <f>SUM(C4:C5)</f>
        <v>5370306</v>
      </c>
      <c r="D6" s="17" t="s">
        <v>17</v>
      </c>
      <c r="E6" s="20">
        <f>SUM(E4:E5)</f>
        <v>1401548</v>
      </c>
      <c r="F6" s="21">
        <f>SUM(F4:F5)</f>
        <v>0</v>
      </c>
    </row>
    <row r="7" spans="1:6" x14ac:dyDescent="0.3">
      <c r="A7" s="7" t="s">
        <v>7</v>
      </c>
      <c r="B7" s="8" t="s">
        <v>22</v>
      </c>
      <c r="C7" s="9"/>
      <c r="D7" s="9"/>
      <c r="E7" s="16"/>
      <c r="F7" s="10"/>
    </row>
    <row r="8" spans="1:6" x14ac:dyDescent="0.3">
      <c r="A8" s="7">
        <v>1</v>
      </c>
      <c r="B8" s="8" t="s">
        <v>12</v>
      </c>
      <c r="C8" s="9">
        <v>5660653</v>
      </c>
      <c r="D8" s="17" t="s">
        <v>17</v>
      </c>
      <c r="E8" s="16">
        <v>4514468</v>
      </c>
      <c r="F8" s="10">
        <v>0</v>
      </c>
    </row>
    <row r="9" spans="1:6" x14ac:dyDescent="0.3">
      <c r="A9" s="7">
        <v>2</v>
      </c>
      <c r="B9" s="8" t="s">
        <v>11</v>
      </c>
      <c r="C9" s="9">
        <v>10265061</v>
      </c>
      <c r="D9" s="17" t="s">
        <v>18</v>
      </c>
      <c r="E9" s="16">
        <v>6808582</v>
      </c>
      <c r="F9" s="10">
        <v>0</v>
      </c>
    </row>
    <row r="10" spans="1:6" x14ac:dyDescent="0.3">
      <c r="A10" s="7"/>
      <c r="B10" s="8" t="s">
        <v>8</v>
      </c>
      <c r="C10" s="11">
        <f>SUM(C8:C9)</f>
        <v>15925714</v>
      </c>
      <c r="D10" s="17" t="s">
        <v>17</v>
      </c>
      <c r="E10" s="20">
        <f>SUM(E8:E9)</f>
        <v>11323050</v>
      </c>
      <c r="F10" s="21">
        <f>SUM(F8:F9)</f>
        <v>0</v>
      </c>
    </row>
    <row r="11" spans="1:6" x14ac:dyDescent="0.3">
      <c r="A11" s="7" t="s">
        <v>9</v>
      </c>
      <c r="B11" s="8" t="s">
        <v>23</v>
      </c>
      <c r="C11" s="9">
        <v>0</v>
      </c>
      <c r="D11" s="9">
        <v>-17819714</v>
      </c>
      <c r="E11" s="18" t="s">
        <v>19</v>
      </c>
      <c r="F11" s="55" t="s">
        <v>82</v>
      </c>
    </row>
    <row r="12" spans="1:6" x14ac:dyDescent="0.3">
      <c r="A12" s="12"/>
      <c r="B12" s="13" t="s">
        <v>15</v>
      </c>
      <c r="C12" s="14">
        <f>C6+C10+C11</f>
        <v>21296020</v>
      </c>
      <c r="D12" s="19" t="s">
        <v>20</v>
      </c>
      <c r="E12" s="56" t="s">
        <v>83</v>
      </c>
      <c r="F12" s="57" t="s">
        <v>83</v>
      </c>
    </row>
  </sheetData>
  <mergeCells count="1">
    <mergeCell ref="A1:F1"/>
  </mergeCells>
  <phoneticPr fontId="1" type="noConversion"/>
  <printOptions horizontalCentered="1"/>
  <pageMargins left="0.55118110236220474" right="0.55118110236220474" top="0.74803149606299213" bottom="0.74803149606299213" header="0.31496062992125984" footer="0.31496062992125984"/>
  <pageSetup paperSize="9" orientation="portrait" horizontalDpi="4294967295" verticalDpi="4294967295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zoomScale="115" zoomScaleNormal="115" workbookViewId="0">
      <selection activeCell="C25" sqref="C25"/>
    </sheetView>
  </sheetViews>
  <sheetFormatPr defaultRowHeight="16.2" x14ac:dyDescent="0.3"/>
  <cols>
    <col min="1" max="1" width="5.19921875" bestFit="1" customWidth="1"/>
    <col min="2" max="2" width="42.796875" style="22" customWidth="1"/>
    <col min="3" max="5" width="11.69921875" style="2" customWidth="1"/>
    <col min="6" max="6" width="11.3984375" bestFit="1" customWidth="1"/>
  </cols>
  <sheetData>
    <row r="1" spans="1:5" x14ac:dyDescent="0.3">
      <c r="A1" s="58" t="s">
        <v>24</v>
      </c>
      <c r="B1" s="58"/>
      <c r="C1" s="58"/>
      <c r="D1" s="58"/>
      <c r="E1" s="58"/>
    </row>
    <row r="2" spans="1:5" s="1" customFormat="1" x14ac:dyDescent="0.3">
      <c r="A2" s="3" t="s">
        <v>1</v>
      </c>
      <c r="B2" s="24" t="s">
        <v>25</v>
      </c>
      <c r="C2" s="5" t="s">
        <v>3</v>
      </c>
      <c r="D2" s="5" t="s">
        <v>26</v>
      </c>
      <c r="E2" s="6" t="s">
        <v>4</v>
      </c>
    </row>
    <row r="3" spans="1:5" x14ac:dyDescent="0.3">
      <c r="A3" s="25">
        <v>1</v>
      </c>
      <c r="B3" s="26" t="s">
        <v>27</v>
      </c>
      <c r="C3" s="9"/>
      <c r="D3" s="9"/>
      <c r="E3" s="10"/>
    </row>
    <row r="4" spans="1:5" ht="32.4" x14ac:dyDescent="0.3">
      <c r="A4" s="7">
        <v>1.1000000000000001</v>
      </c>
      <c r="B4" s="27" t="s">
        <v>44</v>
      </c>
      <c r="C4" s="9">
        <v>120000</v>
      </c>
      <c r="D4" s="28">
        <v>0</v>
      </c>
      <c r="E4" s="32">
        <v>0</v>
      </c>
    </row>
    <row r="5" spans="1:5" x14ac:dyDescent="0.3">
      <c r="A5" s="7">
        <v>1.2</v>
      </c>
      <c r="B5" s="27" t="s">
        <v>28</v>
      </c>
      <c r="C5" s="9">
        <v>54000</v>
      </c>
      <c r="D5" s="28">
        <v>0</v>
      </c>
      <c r="E5" s="32">
        <v>0</v>
      </c>
    </row>
    <row r="6" spans="1:5" x14ac:dyDescent="0.3">
      <c r="A6" s="25">
        <v>2</v>
      </c>
      <c r="B6" s="26" t="s">
        <v>29</v>
      </c>
      <c r="C6" s="9"/>
      <c r="D6" s="9"/>
      <c r="E6" s="10"/>
    </row>
    <row r="7" spans="1:5" ht="32.4" x14ac:dyDescent="0.3">
      <c r="A7" s="7">
        <v>2.1</v>
      </c>
      <c r="B7" s="27" t="s">
        <v>30</v>
      </c>
      <c r="C7" s="9">
        <v>14000</v>
      </c>
      <c r="D7" s="9">
        <v>14000</v>
      </c>
      <c r="E7" s="10">
        <v>14000</v>
      </c>
    </row>
    <row r="8" spans="1:5" ht="32.4" x14ac:dyDescent="0.3">
      <c r="A8" s="7">
        <v>2.2000000000000002</v>
      </c>
      <c r="B8" s="27" t="s">
        <v>31</v>
      </c>
      <c r="C8" s="9">
        <v>16500</v>
      </c>
      <c r="D8" s="9">
        <v>16500</v>
      </c>
      <c r="E8" s="10">
        <v>16500</v>
      </c>
    </row>
    <row r="9" spans="1:5" ht="32.4" x14ac:dyDescent="0.3">
      <c r="A9" s="7">
        <v>2.2999999999999998</v>
      </c>
      <c r="B9" s="27" t="s">
        <v>32</v>
      </c>
      <c r="C9" s="9">
        <v>8800</v>
      </c>
      <c r="D9" s="9">
        <v>8800</v>
      </c>
      <c r="E9" s="10">
        <v>8800</v>
      </c>
    </row>
    <row r="10" spans="1:5" x14ac:dyDescent="0.3">
      <c r="A10" s="7">
        <v>2.4</v>
      </c>
      <c r="B10" s="27" t="s">
        <v>33</v>
      </c>
      <c r="C10" s="9">
        <v>64000</v>
      </c>
      <c r="D10" s="9">
        <v>64000</v>
      </c>
      <c r="E10" s="10">
        <v>64000</v>
      </c>
    </row>
    <row r="11" spans="1:5" x14ac:dyDescent="0.3">
      <c r="A11" s="7">
        <v>2.5</v>
      </c>
      <c r="B11" s="27" t="s">
        <v>34</v>
      </c>
      <c r="C11" s="9">
        <v>18500</v>
      </c>
      <c r="D11" s="9">
        <v>18500</v>
      </c>
      <c r="E11" s="10">
        <v>18500</v>
      </c>
    </row>
    <row r="12" spans="1:5" x14ac:dyDescent="0.3">
      <c r="A12" s="7">
        <v>2.6</v>
      </c>
      <c r="B12" s="27" t="s">
        <v>35</v>
      </c>
      <c r="C12" s="9">
        <v>52000</v>
      </c>
      <c r="D12" s="9">
        <v>52000</v>
      </c>
      <c r="E12" s="10">
        <v>52000</v>
      </c>
    </row>
    <row r="13" spans="1:5" x14ac:dyDescent="0.3">
      <c r="A13" s="7">
        <v>2.7</v>
      </c>
      <c r="B13" s="27" t="s">
        <v>36</v>
      </c>
      <c r="C13" s="9">
        <v>26000</v>
      </c>
      <c r="D13" s="9">
        <v>26000</v>
      </c>
      <c r="E13" s="10">
        <v>26000</v>
      </c>
    </row>
    <row r="14" spans="1:5" x14ac:dyDescent="0.3">
      <c r="A14" s="7">
        <v>2.8</v>
      </c>
      <c r="B14" s="27" t="s">
        <v>37</v>
      </c>
      <c r="C14" s="9">
        <v>12000</v>
      </c>
      <c r="D14" s="9">
        <v>12000</v>
      </c>
      <c r="E14" s="10">
        <v>12000</v>
      </c>
    </row>
    <row r="15" spans="1:5" x14ac:dyDescent="0.3">
      <c r="A15" s="25">
        <v>3</v>
      </c>
      <c r="B15" s="26" t="s">
        <v>38</v>
      </c>
      <c r="C15" s="9"/>
      <c r="D15" s="9"/>
      <c r="E15" s="10"/>
    </row>
    <row r="16" spans="1:5" x14ac:dyDescent="0.3">
      <c r="A16" s="7">
        <v>3.1</v>
      </c>
      <c r="B16" s="27" t="s">
        <v>39</v>
      </c>
      <c r="C16" s="9">
        <v>165000</v>
      </c>
      <c r="D16" s="9">
        <v>165000</v>
      </c>
      <c r="E16" s="10">
        <v>165000</v>
      </c>
    </row>
    <row r="17" spans="1:6" x14ac:dyDescent="0.3">
      <c r="A17" s="7">
        <v>3.2</v>
      </c>
      <c r="B17" s="27" t="s">
        <v>45</v>
      </c>
      <c r="C17" s="9">
        <v>51000</v>
      </c>
      <c r="D17" s="28">
        <v>36000</v>
      </c>
      <c r="E17" s="32">
        <v>36000</v>
      </c>
    </row>
    <row r="18" spans="1:6" x14ac:dyDescent="0.3">
      <c r="A18" s="25">
        <v>4</v>
      </c>
      <c r="B18" s="26" t="s">
        <v>40</v>
      </c>
      <c r="C18" s="9"/>
      <c r="D18" s="9"/>
      <c r="E18" s="10"/>
    </row>
    <row r="19" spans="1:6" x14ac:dyDescent="0.3">
      <c r="A19" s="7">
        <v>4.0999999999999996</v>
      </c>
      <c r="B19" s="27" t="s">
        <v>46</v>
      </c>
      <c r="C19" s="9">
        <v>305760</v>
      </c>
      <c r="D19" s="28">
        <v>239400</v>
      </c>
      <c r="E19" s="32">
        <v>239400</v>
      </c>
    </row>
    <row r="20" spans="1:6" x14ac:dyDescent="0.3">
      <c r="A20" s="7">
        <v>4.2</v>
      </c>
      <c r="B20" s="27" t="s">
        <v>47</v>
      </c>
      <c r="C20" s="9">
        <v>97500</v>
      </c>
      <c r="D20" s="28">
        <v>84000</v>
      </c>
      <c r="E20" s="32">
        <v>84000</v>
      </c>
    </row>
    <row r="21" spans="1:6" x14ac:dyDescent="0.3">
      <c r="A21" s="7">
        <v>4.3</v>
      </c>
      <c r="B21" s="27" t="s">
        <v>48</v>
      </c>
      <c r="C21" s="9">
        <v>22100</v>
      </c>
      <c r="D21" s="28">
        <v>17766</v>
      </c>
      <c r="E21" s="32">
        <v>17766</v>
      </c>
    </row>
    <row r="22" spans="1:6" x14ac:dyDescent="0.3">
      <c r="A22" s="7">
        <v>4.4000000000000004</v>
      </c>
      <c r="B22" s="27" t="s">
        <v>49</v>
      </c>
      <c r="C22" s="9">
        <v>1007600</v>
      </c>
      <c r="D22" s="28">
        <v>0</v>
      </c>
      <c r="E22" s="32">
        <v>0</v>
      </c>
    </row>
    <row r="23" spans="1:6" x14ac:dyDescent="0.3">
      <c r="A23" s="7"/>
      <c r="B23" s="27" t="s">
        <v>42</v>
      </c>
      <c r="C23" s="29">
        <f>SUM(C4:C22)</f>
        <v>2034760</v>
      </c>
      <c r="D23" s="29">
        <f>SUM(D4:D22)</f>
        <v>753966</v>
      </c>
      <c r="E23" s="33">
        <f>SUM(E4:E22)</f>
        <v>753966</v>
      </c>
    </row>
    <row r="24" spans="1:6" x14ac:dyDescent="0.3">
      <c r="A24" s="25">
        <v>5</v>
      </c>
      <c r="B24" s="26" t="s">
        <v>50</v>
      </c>
      <c r="C24" s="9">
        <f>ROUND(C23*0.02,)</f>
        <v>40695</v>
      </c>
      <c r="D24" s="9">
        <f>ROUND(D23*0.02,)</f>
        <v>15079</v>
      </c>
      <c r="E24" s="10">
        <f>ROUND(E23*0.02,)</f>
        <v>15079</v>
      </c>
    </row>
    <row r="25" spans="1:6" x14ac:dyDescent="0.3">
      <c r="A25" s="25">
        <v>6</v>
      </c>
      <c r="B25" s="26" t="s">
        <v>51</v>
      </c>
      <c r="C25" s="35">
        <v>22383</v>
      </c>
      <c r="D25" s="9">
        <f>ROUND(D23*0.011,)</f>
        <v>8294</v>
      </c>
      <c r="E25" s="10">
        <f>ROUND(E23*0.011,)</f>
        <v>8294</v>
      </c>
    </row>
    <row r="26" spans="1:6" x14ac:dyDescent="0.3">
      <c r="A26" s="25"/>
      <c r="B26" s="30" t="s">
        <v>52</v>
      </c>
      <c r="C26" s="11">
        <f>SUM(C23:C25)</f>
        <v>2097838</v>
      </c>
      <c r="D26" s="11">
        <f>SUM(D23:D25)</f>
        <v>777339</v>
      </c>
      <c r="E26" s="21">
        <f>SUM(E23:E25)</f>
        <v>777339</v>
      </c>
    </row>
    <row r="27" spans="1:6" x14ac:dyDescent="0.3">
      <c r="A27" s="25">
        <v>7</v>
      </c>
      <c r="B27" s="26" t="s">
        <v>43</v>
      </c>
      <c r="C27" s="9">
        <f>ROUND(C26*0.12,)</f>
        <v>251741</v>
      </c>
      <c r="D27" s="28">
        <f>ROUND(D26*0.07,)</f>
        <v>54414</v>
      </c>
      <c r="E27" s="36">
        <f>ROUND(E26*0.12,)</f>
        <v>93281</v>
      </c>
    </row>
    <row r="28" spans="1:6" x14ac:dyDescent="0.3">
      <c r="A28" s="25"/>
      <c r="B28" s="30" t="s">
        <v>53</v>
      </c>
      <c r="C28" s="29">
        <f>SUM(C26:C27)</f>
        <v>2349579</v>
      </c>
      <c r="D28" s="29">
        <f>SUM(D26:D27)</f>
        <v>831753</v>
      </c>
      <c r="E28" s="33">
        <f>SUM(E26:E27)</f>
        <v>870620</v>
      </c>
    </row>
    <row r="29" spans="1:6" x14ac:dyDescent="0.3">
      <c r="A29" s="25">
        <v>8</v>
      </c>
      <c r="B29" s="26" t="s">
        <v>41</v>
      </c>
      <c r="C29" s="9">
        <f>ROUND(C28*0.05,)</f>
        <v>117479</v>
      </c>
      <c r="D29" s="9">
        <f>ROUND(D28*0.05,)</f>
        <v>41588</v>
      </c>
      <c r="E29" s="10">
        <f>ROUND(E28*0.05,)</f>
        <v>43531</v>
      </c>
    </row>
    <row r="30" spans="1:6" x14ac:dyDescent="0.3">
      <c r="A30" s="12"/>
      <c r="B30" s="31" t="s">
        <v>54</v>
      </c>
      <c r="C30" s="14">
        <f>SUM(C28:C29)</f>
        <v>2467058</v>
      </c>
      <c r="D30" s="14">
        <f>SUM(D28:D29)</f>
        <v>873341</v>
      </c>
      <c r="E30" s="34">
        <f>SUM(E28:E29)</f>
        <v>914151</v>
      </c>
    </row>
    <row r="31" spans="1:6" x14ac:dyDescent="0.3">
      <c r="F31" s="2"/>
    </row>
  </sheetData>
  <mergeCells count="1">
    <mergeCell ref="A1:E1"/>
  </mergeCells>
  <phoneticPr fontId="1" type="noConversion"/>
  <printOptions horizontalCentered="1"/>
  <pageMargins left="0.55118110236220474" right="0.55118110236220474" top="0.74803149606299213" bottom="0.74803149606299213" header="0.31496062992125984" footer="0.31496062992125984"/>
  <pageSetup paperSize="9" orientation="portrait" horizontalDpi="4294967295" verticalDpi="4294967295" r:id="rId1"/>
  <headerFooter>
    <oddFooter>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zoomScale="115" zoomScaleNormal="115" workbookViewId="0">
      <selection activeCell="B3" sqref="B3"/>
    </sheetView>
  </sheetViews>
  <sheetFormatPr defaultColWidth="8.69921875" defaultRowHeight="16.2" x14ac:dyDescent="0.3"/>
  <cols>
    <col min="1" max="1" width="5.19921875" style="37" bestFit="1" customWidth="1"/>
    <col min="2" max="2" width="42.796875" style="54" customWidth="1"/>
    <col min="3" max="5" width="11.69921875" style="23" customWidth="1"/>
    <col min="6" max="16384" width="8.69921875" style="37"/>
  </cols>
  <sheetData>
    <row r="1" spans="1:5" x14ac:dyDescent="0.3">
      <c r="A1" s="59" t="s">
        <v>55</v>
      </c>
      <c r="B1" s="59"/>
      <c r="C1" s="59"/>
      <c r="D1" s="59"/>
      <c r="E1" s="59"/>
    </row>
    <row r="2" spans="1:5" s="42" customFormat="1" x14ac:dyDescent="0.3">
      <c r="A2" s="38" t="s">
        <v>1</v>
      </c>
      <c r="B2" s="39" t="s">
        <v>25</v>
      </c>
      <c r="C2" s="40" t="s">
        <v>3</v>
      </c>
      <c r="D2" s="40" t="s">
        <v>26</v>
      </c>
      <c r="E2" s="41" t="s">
        <v>4</v>
      </c>
    </row>
    <row r="3" spans="1:5" x14ac:dyDescent="0.3">
      <c r="A3" s="43">
        <v>1</v>
      </c>
      <c r="B3" s="44" t="s">
        <v>56</v>
      </c>
      <c r="C3" s="45"/>
      <c r="D3" s="45"/>
      <c r="E3" s="46"/>
    </row>
    <row r="4" spans="1:5" x14ac:dyDescent="0.3">
      <c r="A4" s="47">
        <v>1.1000000000000001</v>
      </c>
      <c r="B4" s="48" t="s">
        <v>73</v>
      </c>
      <c r="C4" s="45">
        <v>20000</v>
      </c>
      <c r="D4" s="28">
        <v>0</v>
      </c>
      <c r="E4" s="32">
        <v>0</v>
      </c>
    </row>
    <row r="5" spans="1:5" x14ac:dyDescent="0.3">
      <c r="A5" s="47">
        <v>1.2</v>
      </c>
      <c r="B5" s="48" t="s">
        <v>57</v>
      </c>
      <c r="C5" s="45">
        <v>44000</v>
      </c>
      <c r="D5" s="28">
        <v>0</v>
      </c>
      <c r="E5" s="32">
        <v>0</v>
      </c>
    </row>
    <row r="6" spans="1:5" x14ac:dyDescent="0.3">
      <c r="A6" s="47">
        <v>1.3</v>
      </c>
      <c r="B6" s="48" t="s">
        <v>74</v>
      </c>
      <c r="C6" s="45">
        <v>41000</v>
      </c>
      <c r="D6" s="28">
        <v>0</v>
      </c>
      <c r="E6" s="32">
        <v>0</v>
      </c>
    </row>
    <row r="7" spans="1:5" x14ac:dyDescent="0.3">
      <c r="A7" s="47">
        <v>1.4</v>
      </c>
      <c r="B7" s="48" t="s">
        <v>75</v>
      </c>
      <c r="C7" s="45">
        <v>41000</v>
      </c>
      <c r="D7" s="28">
        <v>0</v>
      </c>
      <c r="E7" s="32">
        <v>0</v>
      </c>
    </row>
    <row r="8" spans="1:5" x14ac:dyDescent="0.3">
      <c r="A8" s="47">
        <v>1.5</v>
      </c>
      <c r="B8" s="48" t="s">
        <v>76</v>
      </c>
      <c r="C8" s="45">
        <v>41000</v>
      </c>
      <c r="D8" s="28">
        <v>0</v>
      </c>
      <c r="E8" s="32">
        <v>0</v>
      </c>
    </row>
    <row r="9" spans="1:5" x14ac:dyDescent="0.3">
      <c r="A9" s="43">
        <v>2</v>
      </c>
      <c r="B9" s="44" t="s">
        <v>58</v>
      </c>
      <c r="C9" s="45"/>
      <c r="D9" s="45"/>
      <c r="E9" s="46"/>
    </row>
    <row r="10" spans="1:5" x14ac:dyDescent="0.3">
      <c r="A10" s="47">
        <v>2.1</v>
      </c>
      <c r="B10" s="48" t="s">
        <v>77</v>
      </c>
      <c r="C10" s="45">
        <v>70000</v>
      </c>
      <c r="D10" s="28">
        <v>0</v>
      </c>
      <c r="E10" s="32">
        <v>0</v>
      </c>
    </row>
    <row r="11" spans="1:5" x14ac:dyDescent="0.3">
      <c r="A11" s="47">
        <v>2.2000000000000002</v>
      </c>
      <c r="B11" s="48" t="s">
        <v>78</v>
      </c>
      <c r="C11" s="45">
        <v>47000</v>
      </c>
      <c r="D11" s="28">
        <v>0</v>
      </c>
      <c r="E11" s="32">
        <v>0</v>
      </c>
    </row>
    <row r="12" spans="1:5" x14ac:dyDescent="0.3">
      <c r="A12" s="43">
        <v>3</v>
      </c>
      <c r="B12" s="44" t="s">
        <v>59</v>
      </c>
      <c r="C12" s="45"/>
      <c r="D12" s="45"/>
      <c r="E12" s="46"/>
    </row>
    <row r="13" spans="1:5" x14ac:dyDescent="0.3">
      <c r="A13" s="47">
        <v>3.1</v>
      </c>
      <c r="B13" s="48" t="s">
        <v>60</v>
      </c>
      <c r="C13" s="45">
        <v>54000</v>
      </c>
      <c r="D13" s="45">
        <v>54000</v>
      </c>
      <c r="E13" s="46">
        <v>54000</v>
      </c>
    </row>
    <row r="14" spans="1:5" x14ac:dyDescent="0.3">
      <c r="A14" s="47">
        <v>3.2</v>
      </c>
      <c r="B14" s="48" t="s">
        <v>61</v>
      </c>
      <c r="C14" s="45">
        <v>17000</v>
      </c>
      <c r="D14" s="45">
        <v>17000</v>
      </c>
      <c r="E14" s="46">
        <v>17000</v>
      </c>
    </row>
    <row r="15" spans="1:5" x14ac:dyDescent="0.3">
      <c r="A15" s="43">
        <v>4</v>
      </c>
      <c r="B15" s="44" t="s">
        <v>62</v>
      </c>
      <c r="C15" s="45"/>
      <c r="D15" s="45"/>
      <c r="E15" s="46"/>
    </row>
    <row r="16" spans="1:5" x14ac:dyDescent="0.3">
      <c r="A16" s="47">
        <v>4.0999999999999996</v>
      </c>
      <c r="B16" s="48" t="s">
        <v>63</v>
      </c>
      <c r="C16" s="45">
        <v>17000</v>
      </c>
      <c r="D16" s="45">
        <v>17000</v>
      </c>
      <c r="E16" s="46">
        <v>17000</v>
      </c>
    </row>
    <row r="17" spans="1:5" x14ac:dyDescent="0.3">
      <c r="A17" s="47">
        <v>4.2</v>
      </c>
      <c r="B17" s="48" t="s">
        <v>64</v>
      </c>
      <c r="C17" s="45">
        <v>35000</v>
      </c>
      <c r="D17" s="45">
        <v>35000</v>
      </c>
      <c r="E17" s="46">
        <v>35000</v>
      </c>
    </row>
    <row r="18" spans="1:5" x14ac:dyDescent="0.3">
      <c r="A18" s="47">
        <v>4.3</v>
      </c>
      <c r="B18" s="48" t="s">
        <v>65</v>
      </c>
      <c r="C18" s="45">
        <v>16500</v>
      </c>
      <c r="D18" s="45">
        <v>16500</v>
      </c>
      <c r="E18" s="46">
        <v>16500</v>
      </c>
    </row>
    <row r="19" spans="1:5" x14ac:dyDescent="0.3">
      <c r="A19" s="43">
        <v>5</v>
      </c>
      <c r="B19" s="44" t="s">
        <v>66</v>
      </c>
      <c r="C19" s="45"/>
      <c r="D19" s="45"/>
      <c r="E19" s="46"/>
    </row>
    <row r="20" spans="1:5" x14ac:dyDescent="0.3">
      <c r="A20" s="47">
        <v>5.0999999999999996</v>
      </c>
      <c r="B20" s="27" t="s">
        <v>79</v>
      </c>
      <c r="C20" s="45">
        <v>405720</v>
      </c>
      <c r="D20" s="28">
        <v>157500</v>
      </c>
      <c r="E20" s="32">
        <v>157500</v>
      </c>
    </row>
    <row r="21" spans="1:5" x14ac:dyDescent="0.3">
      <c r="A21" s="47">
        <v>5.2</v>
      </c>
      <c r="B21" s="27" t="s">
        <v>47</v>
      </c>
      <c r="C21" s="45">
        <v>129375</v>
      </c>
      <c r="D21" s="28">
        <v>70000</v>
      </c>
      <c r="E21" s="32">
        <v>70000</v>
      </c>
    </row>
    <row r="22" spans="1:5" x14ac:dyDescent="0.3">
      <c r="A22" s="47">
        <v>5.3</v>
      </c>
      <c r="B22" s="27" t="s">
        <v>80</v>
      </c>
      <c r="C22" s="45">
        <v>29325</v>
      </c>
      <c r="D22" s="28">
        <v>29610</v>
      </c>
      <c r="E22" s="32">
        <v>29610</v>
      </c>
    </row>
    <row r="23" spans="1:5" x14ac:dyDescent="0.3">
      <c r="A23" s="47">
        <v>5.4</v>
      </c>
      <c r="B23" s="27" t="s">
        <v>49</v>
      </c>
      <c r="C23" s="45">
        <v>1327200</v>
      </c>
      <c r="D23" s="28">
        <v>0</v>
      </c>
      <c r="E23" s="32">
        <v>0</v>
      </c>
    </row>
    <row r="24" spans="1:5" x14ac:dyDescent="0.3">
      <c r="A24" s="43">
        <v>6</v>
      </c>
      <c r="B24" s="26" t="s">
        <v>67</v>
      </c>
      <c r="C24" s="45"/>
      <c r="D24" s="45"/>
      <c r="E24" s="46"/>
    </row>
    <row r="25" spans="1:5" x14ac:dyDescent="0.3">
      <c r="A25" s="47">
        <v>6.1</v>
      </c>
      <c r="B25" s="27" t="s">
        <v>68</v>
      </c>
      <c r="C25" s="45">
        <v>51898</v>
      </c>
      <c r="D25" s="45">
        <v>51898</v>
      </c>
      <c r="E25" s="46">
        <v>51898</v>
      </c>
    </row>
    <row r="26" spans="1:5" x14ac:dyDescent="0.3">
      <c r="A26" s="47">
        <v>6.2</v>
      </c>
      <c r="B26" s="48" t="s">
        <v>69</v>
      </c>
      <c r="C26" s="45">
        <v>7500</v>
      </c>
      <c r="D26" s="45">
        <v>7500</v>
      </c>
      <c r="E26" s="46">
        <v>7500</v>
      </c>
    </row>
    <row r="27" spans="1:5" x14ac:dyDescent="0.3">
      <c r="A27" s="47"/>
      <c r="B27" s="48" t="s">
        <v>52</v>
      </c>
      <c r="C27" s="29">
        <f>SUM(C4:C26)</f>
        <v>2394518</v>
      </c>
      <c r="D27" s="29">
        <f>SUM(D4:D26)</f>
        <v>456008</v>
      </c>
      <c r="E27" s="33">
        <f>SUM(E4:E26)</f>
        <v>456008</v>
      </c>
    </row>
    <row r="28" spans="1:5" x14ac:dyDescent="0.3">
      <c r="A28" s="43">
        <v>7</v>
      </c>
      <c r="B28" s="44" t="s">
        <v>50</v>
      </c>
      <c r="C28" s="45">
        <f>ROUND(C27*0.02,)</f>
        <v>47890</v>
      </c>
      <c r="D28" s="45">
        <f>ROUND(D27*0.02,)</f>
        <v>9120</v>
      </c>
      <c r="E28" s="46">
        <f>ROUND(E27*0.02,)</f>
        <v>9120</v>
      </c>
    </row>
    <row r="29" spans="1:5" x14ac:dyDescent="0.3">
      <c r="A29" s="43">
        <v>8</v>
      </c>
      <c r="B29" s="44" t="s">
        <v>51</v>
      </c>
      <c r="C29" s="45">
        <f>ROUND(C27*0.011,)</f>
        <v>26340</v>
      </c>
      <c r="D29" s="45">
        <f>ROUND(D27*0.011,)</f>
        <v>5016</v>
      </c>
      <c r="E29" s="46">
        <f>ROUND(E27*0.011,)</f>
        <v>5016</v>
      </c>
    </row>
    <row r="30" spans="1:5" x14ac:dyDescent="0.3">
      <c r="A30" s="43"/>
      <c r="B30" s="49" t="s">
        <v>70</v>
      </c>
      <c r="C30" s="29">
        <f>SUM(C27:C29)</f>
        <v>2468748</v>
      </c>
      <c r="D30" s="29">
        <f>SUM(D27:D29)</f>
        <v>470144</v>
      </c>
      <c r="E30" s="33">
        <f>SUM(E27:E29)</f>
        <v>470144</v>
      </c>
    </row>
    <row r="31" spans="1:5" x14ac:dyDescent="0.3">
      <c r="A31" s="43">
        <v>9</v>
      </c>
      <c r="B31" s="44" t="s">
        <v>81</v>
      </c>
      <c r="C31" s="45">
        <f>ROUND(C30*0.12,)</f>
        <v>296250</v>
      </c>
      <c r="D31" s="28">
        <f>ROUND(D30*0.07,)</f>
        <v>32910</v>
      </c>
      <c r="E31" s="36">
        <f>ROUND(E30*0.12,)</f>
        <v>56417</v>
      </c>
    </row>
    <row r="32" spans="1:5" x14ac:dyDescent="0.3">
      <c r="A32" s="43"/>
      <c r="B32" s="49" t="s">
        <v>71</v>
      </c>
      <c r="C32" s="29">
        <f>SUM(C30:C31)</f>
        <v>2764998</v>
      </c>
      <c r="D32" s="29">
        <f>SUM(D30:D31)</f>
        <v>503054</v>
      </c>
      <c r="E32" s="33">
        <f>SUM(E30:E31)</f>
        <v>526561</v>
      </c>
    </row>
    <row r="33" spans="1:5" x14ac:dyDescent="0.3">
      <c r="A33" s="43">
        <v>10</v>
      </c>
      <c r="B33" s="44" t="s">
        <v>41</v>
      </c>
      <c r="C33" s="45">
        <f>ROUND(C32*0.05,)</f>
        <v>138250</v>
      </c>
      <c r="D33" s="45">
        <f>ROUND(D32*0.05,)</f>
        <v>25153</v>
      </c>
      <c r="E33" s="46">
        <f>ROUND(E32*0.05,)</f>
        <v>26328</v>
      </c>
    </row>
    <row r="34" spans="1:5" x14ac:dyDescent="0.3">
      <c r="A34" s="50"/>
      <c r="B34" s="51" t="s">
        <v>72</v>
      </c>
      <c r="C34" s="52">
        <f>SUM(C32:C33)</f>
        <v>2903248</v>
      </c>
      <c r="D34" s="52">
        <f>SUM(D32:D33)</f>
        <v>528207</v>
      </c>
      <c r="E34" s="53">
        <f>SUM(E32:E33)</f>
        <v>552889</v>
      </c>
    </row>
  </sheetData>
  <mergeCells count="1">
    <mergeCell ref="A1:E1"/>
  </mergeCells>
  <phoneticPr fontId="1" type="noConversion"/>
  <printOptions horizontalCentered="1"/>
  <pageMargins left="0.55118110236220474" right="0.55118110236220474" top="0.74803149606299213" bottom="0.74803149606299213" header="0.31496062992125984" footer="0.31496062992125984"/>
  <pageSetup paperSize="9" orientation="portrait" horizontalDpi="4294967295" verticalDpi="4294967295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tpduser</cp:lastModifiedBy>
  <cp:lastPrinted>2020-03-04T08:36:00Z</cp:lastPrinted>
  <dcterms:created xsi:type="dcterms:W3CDTF">2019-11-20T01:12:48Z</dcterms:created>
  <dcterms:modified xsi:type="dcterms:W3CDTF">2020-03-13T02:43:56Z</dcterms:modified>
</cp:coreProperties>
</file>