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民事判決附件\已經宣判上傳\"/>
    </mc:Choice>
  </mc:AlternateContent>
  <bookViews>
    <workbookView xWindow="480" yWindow="96" windowWidth="13464" windowHeight="4836"/>
  </bookViews>
  <sheets>
    <sheet name="附表一" sheetId="2" r:id="rId1"/>
  </sheets>
  <calcPr calcId="162913"/>
</workbook>
</file>

<file path=xl/calcChain.xml><?xml version="1.0" encoding="utf-8"?>
<calcChain xmlns="http://schemas.openxmlformats.org/spreadsheetml/2006/main">
  <c r="N18" i="2" l="1"/>
  <c r="N17" i="2"/>
  <c r="N16" i="2"/>
  <c r="N10" i="2"/>
  <c r="N9" i="2"/>
  <c r="N5" i="2"/>
  <c r="M18" i="2"/>
  <c r="M17" i="2"/>
  <c r="M16" i="2"/>
  <c r="L17" i="2"/>
  <c r="L16" i="2"/>
  <c r="L10" i="2"/>
  <c r="L9" i="2"/>
  <c r="L5" i="2"/>
  <c r="M10" i="2" l="1"/>
  <c r="M9" i="2"/>
  <c r="M5" i="2"/>
  <c r="G16" i="2"/>
  <c r="I16" i="2" s="1"/>
  <c r="G9" i="2"/>
  <c r="I9" i="2" s="1"/>
  <c r="I5" i="2"/>
  <c r="G7" i="2"/>
  <c r="I7" i="2" s="1"/>
  <c r="K16" i="2" l="1"/>
  <c r="G10" i="2"/>
  <c r="I10" i="2" s="1"/>
  <c r="G17" i="2"/>
  <c r="I17" i="2" s="1"/>
  <c r="I18" i="2" l="1"/>
</calcChain>
</file>

<file path=xl/sharedStrings.xml><?xml version="1.0" encoding="utf-8"?>
<sst xmlns="http://schemas.openxmlformats.org/spreadsheetml/2006/main" count="58" uniqueCount="33">
  <si>
    <t>附表一</t>
    <phoneticPr fontId="2" type="noConversion"/>
  </si>
  <si>
    <t>項次</t>
    <phoneticPr fontId="2" type="noConversion"/>
  </si>
  <si>
    <t>第一期款</t>
    <phoneticPr fontId="2" type="noConversion"/>
  </si>
  <si>
    <t>104年7月12日</t>
    <phoneticPr fontId="2" type="noConversion"/>
  </si>
  <si>
    <t>第二期款</t>
    <phoneticPr fontId="2" type="noConversion"/>
  </si>
  <si>
    <t>104年7月28日</t>
    <phoneticPr fontId="2" type="noConversion"/>
  </si>
  <si>
    <t>第三期款</t>
    <phoneticPr fontId="2" type="noConversion"/>
  </si>
  <si>
    <t>104年8月26日</t>
    <phoneticPr fontId="2" type="noConversion"/>
  </si>
  <si>
    <r>
      <t xml:space="preserve">實際付款日
</t>
    </r>
    <r>
      <rPr>
        <sz val="9"/>
        <color theme="1"/>
        <rFont val="標楷體"/>
        <family val="4"/>
        <charset val="136"/>
      </rPr>
      <t>(或支票兌現日)</t>
    </r>
    <phoneticPr fontId="2" type="noConversion"/>
  </si>
  <si>
    <t>實付金額</t>
    <phoneticPr fontId="2" type="noConversion"/>
  </si>
  <si>
    <t>（扣保證金10萬元）</t>
    <phoneticPr fontId="2" type="noConversion"/>
  </si>
  <si>
    <t>-</t>
    <phoneticPr fontId="2" type="noConversion"/>
  </si>
  <si>
    <t>合計</t>
    <phoneticPr fontId="2" type="noConversion"/>
  </si>
  <si>
    <t>遲延金額
A</t>
    <phoneticPr fontId="2" type="noConversion"/>
  </si>
  <si>
    <t>遲延日數
B</t>
    <phoneticPr fontId="2" type="noConversion"/>
  </si>
  <si>
    <t>遲延利息
C=AxBx3‰</t>
    <phoneticPr fontId="2" type="noConversion"/>
  </si>
  <si>
    <t>-</t>
    <phoneticPr fontId="2" type="noConversion"/>
  </si>
  <si>
    <t>原告主張</t>
    <phoneticPr fontId="2" type="noConversion"/>
  </si>
  <si>
    <t>兩造不爭執</t>
    <phoneticPr fontId="2" type="noConversion"/>
  </si>
  <si>
    <t>104年7月15日</t>
    <phoneticPr fontId="2" type="noConversion"/>
  </si>
  <si>
    <t>被告實際
交付票據日</t>
    <phoneticPr fontId="2" type="noConversion"/>
  </si>
  <si>
    <t>104年8月3日</t>
    <phoneticPr fontId="2" type="noConversion"/>
  </si>
  <si>
    <t>104年7月29日</t>
    <phoneticPr fontId="2" type="noConversion"/>
  </si>
  <si>
    <t>104年8月17日</t>
    <phoneticPr fontId="2" type="noConversion"/>
  </si>
  <si>
    <t>104年8月21日</t>
    <phoneticPr fontId="2" type="noConversion"/>
  </si>
  <si>
    <t>遲延金額
D</t>
    <phoneticPr fontId="2" type="noConversion"/>
  </si>
  <si>
    <t>遲延日數
E</t>
    <phoneticPr fontId="2" type="noConversion"/>
  </si>
  <si>
    <t>遲延利息
F=DxEx3‰</t>
    <phoneticPr fontId="2" type="noConversion"/>
  </si>
  <si>
    <t>票款兌付
期限</t>
    <phoneticPr fontId="2" type="noConversion"/>
  </si>
  <si>
    <t>應付金額
(含稅)</t>
    <phoneticPr fontId="2" type="noConversion"/>
  </si>
  <si>
    <t>原告主張票據付款
兌付期限末日</t>
    <phoneticPr fontId="2" type="noConversion"/>
  </si>
  <si>
    <t>本院判斷</t>
    <phoneticPr fontId="2" type="noConversion"/>
  </si>
  <si>
    <t>准許金額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</si>
</sst>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76" formatCode="#,##0_ "/>
    <numFmt numFmtId="177" formatCode="_-* #,##0_-;\-* #,##0_-;_-* &quot;-&quot;??_-;_-@_-"/>
    <numFmt numFmtId="178" formatCode="#,##0_);[Red]\(#,##0\)"/>
    <numFmt numFmtId="179" formatCode="#,##0.0000_);[Red]\(#,##0.0000\)"/>
    <numFmt numFmtId="180" formatCode="[$-404]e&quot;年&quot;m&quot;月&quot;d&quot;日&quot;;@"/>
  </numFmts>
  <fonts count="6" x14ac:knownFonts="1">
    <font>
      <sz val="12"/>
      <color theme="1"/>
      <name val="標楷體"/>
      <family val="2"/>
      <charset val="136"/>
    </font>
    <font>
      <sz val="12"/>
      <color theme="1"/>
      <name val="標楷體"/>
      <family val="2"/>
      <charset val="136"/>
    </font>
    <font>
      <sz val="9"/>
      <name val="標楷體"/>
      <family val="2"/>
      <charset val="136"/>
    </font>
    <font>
      <b/>
      <sz val="12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9"/>
      <color theme="1"/>
      <name val="標楷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6">
    <border>
      <left/>
      <right/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3" fontId="0" fillId="0" borderId="0" xfId="1" applyFont="1">
      <alignment vertical="center"/>
    </xf>
    <xf numFmtId="178" fontId="0" fillId="0" borderId="0" xfId="0" applyNumberFormat="1">
      <alignment vertical="center"/>
    </xf>
    <xf numFmtId="0" fontId="0" fillId="0" borderId="2" xfId="0" applyBorder="1">
      <alignment vertical="center"/>
    </xf>
    <xf numFmtId="0" fontId="3" fillId="0" borderId="3" xfId="0" applyFont="1" applyBorder="1">
      <alignment vertical="center"/>
    </xf>
    <xf numFmtId="176" fontId="0" fillId="0" borderId="3" xfId="0" applyNumberFormat="1" applyBorder="1">
      <alignment vertical="center"/>
    </xf>
    <xf numFmtId="0" fontId="0" fillId="0" borderId="3" xfId="0" applyBorder="1">
      <alignment vertical="center"/>
    </xf>
    <xf numFmtId="43" fontId="0" fillId="0" borderId="3" xfId="1" applyFont="1" applyBorder="1">
      <alignment vertical="center"/>
    </xf>
    <xf numFmtId="0" fontId="0" fillId="0" borderId="3" xfId="0" applyBorder="1" applyAlignment="1">
      <alignment vertical="center"/>
    </xf>
    <xf numFmtId="177" fontId="0" fillId="0" borderId="3" xfId="1" applyNumberFormat="1" applyFont="1" applyBorder="1">
      <alignment vertical="center"/>
    </xf>
    <xf numFmtId="176" fontId="5" fillId="0" borderId="3" xfId="0" applyNumberFormat="1" applyFont="1" applyBorder="1">
      <alignment vertical="center"/>
    </xf>
    <xf numFmtId="43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76" fontId="0" fillId="0" borderId="3" xfId="0" applyNumberFormat="1" applyBorder="1" applyAlignment="1">
      <alignment horizontal="center" vertical="center" wrapText="1"/>
    </xf>
    <xf numFmtId="177" fontId="0" fillId="0" borderId="0" xfId="1" applyNumberFormat="1" applyFont="1">
      <alignment vertical="center"/>
    </xf>
    <xf numFmtId="179" fontId="0" fillId="0" borderId="0" xfId="0" applyNumberFormat="1">
      <alignment vertical="center"/>
    </xf>
    <xf numFmtId="180" fontId="0" fillId="0" borderId="3" xfId="0" applyNumberFormat="1" applyBorder="1">
      <alignment vertical="center"/>
    </xf>
    <xf numFmtId="180" fontId="0" fillId="0" borderId="3" xfId="0" applyNumberFormat="1" applyFill="1" applyBorder="1">
      <alignment vertical="center"/>
    </xf>
    <xf numFmtId="43" fontId="0" fillId="0" borderId="3" xfId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176" fontId="0" fillId="0" borderId="3" xfId="0" applyNumberFormat="1" applyFill="1" applyBorder="1">
      <alignment vertical="center"/>
    </xf>
    <xf numFmtId="178" fontId="0" fillId="0" borderId="9" xfId="0" applyNumberFormat="1" applyFill="1" applyBorder="1" applyAlignment="1">
      <alignment horizontal="center" vertical="center" wrapText="1"/>
    </xf>
    <xf numFmtId="178" fontId="0" fillId="0" borderId="9" xfId="0" applyNumberFormat="1" applyBorder="1">
      <alignment vertical="center"/>
    </xf>
    <xf numFmtId="178" fontId="0" fillId="0" borderId="9" xfId="0" applyNumberFormat="1" applyBorder="1" applyAlignment="1">
      <alignment horizontal="center" vertical="center"/>
    </xf>
    <xf numFmtId="178" fontId="3" fillId="0" borderId="10" xfId="0" applyNumberFormat="1" applyFont="1" applyBorder="1">
      <alignment vertical="center"/>
    </xf>
    <xf numFmtId="178" fontId="0" fillId="0" borderId="15" xfId="0" applyNumberFormat="1" applyBorder="1">
      <alignment vertical="center"/>
    </xf>
    <xf numFmtId="0" fontId="0" fillId="0" borderId="15" xfId="0" applyBorder="1">
      <alignment vertical="center"/>
    </xf>
    <xf numFmtId="178" fontId="0" fillId="0" borderId="15" xfId="1" applyNumberFormat="1" applyFont="1" applyBorder="1">
      <alignment vertical="center"/>
    </xf>
    <xf numFmtId="178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77" fontId="0" fillId="0" borderId="15" xfId="1" applyNumberFormat="1" applyFont="1" applyBorder="1">
      <alignment vertical="center"/>
    </xf>
    <xf numFmtId="0" fontId="0" fillId="2" borderId="15" xfId="0" applyFill="1" applyBorder="1">
      <alignment vertical="center"/>
    </xf>
    <xf numFmtId="178" fontId="0" fillId="2" borderId="15" xfId="0" applyNumberFormat="1" applyFill="1" applyBorder="1">
      <alignment vertical="center"/>
    </xf>
    <xf numFmtId="176" fontId="0" fillId="0" borderId="15" xfId="0" applyNumberFormat="1" applyBorder="1">
      <alignment vertical="center"/>
    </xf>
    <xf numFmtId="178" fontId="3" fillId="0" borderId="17" xfId="0" applyNumberFormat="1" applyFont="1" applyBorder="1">
      <alignment vertical="center"/>
    </xf>
    <xf numFmtId="178" fontId="0" fillId="0" borderId="18" xfId="0" applyNumberFormat="1" applyBorder="1">
      <alignment vertical="center"/>
    </xf>
    <xf numFmtId="0" fontId="0" fillId="0" borderId="18" xfId="0" applyBorder="1">
      <alignment vertical="center"/>
    </xf>
    <xf numFmtId="178" fontId="3" fillId="0" borderId="18" xfId="0" applyNumberFormat="1" applyFont="1" applyBorder="1">
      <alignment vertical="center"/>
    </xf>
    <xf numFmtId="0" fontId="0" fillId="3" borderId="16" xfId="0" applyFill="1" applyBorder="1" applyAlignment="1">
      <alignment horizontal="center" vertical="center"/>
    </xf>
    <xf numFmtId="178" fontId="0" fillId="0" borderId="20" xfId="0" applyNumberFormat="1" applyBorder="1">
      <alignment vertical="center"/>
    </xf>
    <xf numFmtId="178" fontId="0" fillId="0" borderId="21" xfId="0" applyNumberFormat="1" applyBorder="1">
      <alignment vertical="center"/>
    </xf>
    <xf numFmtId="0" fontId="0" fillId="0" borderId="21" xfId="0" applyBorder="1">
      <alignment vertical="center"/>
    </xf>
    <xf numFmtId="178" fontId="0" fillId="3" borderId="23" xfId="0" applyNumberFormat="1" applyFill="1" applyBorder="1" applyAlignment="1">
      <alignment horizontal="center" vertical="center" wrapText="1"/>
    </xf>
    <xf numFmtId="178" fontId="0" fillId="3" borderId="24" xfId="1" applyNumberFormat="1" applyFont="1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178" fontId="0" fillId="3" borderId="24" xfId="0" applyNumberFormat="1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/>
    </xf>
    <xf numFmtId="180" fontId="0" fillId="0" borderId="14" xfId="0" applyNumberFormat="1" applyBorder="1" applyAlignment="1">
      <alignment horizontal="center" vertical="center"/>
    </xf>
    <xf numFmtId="0" fontId="0" fillId="3" borderId="22" xfId="0" applyFill="1" applyBorder="1">
      <alignment vertical="center"/>
    </xf>
    <xf numFmtId="178" fontId="0" fillId="3" borderId="16" xfId="0" applyNumberFormat="1" applyFill="1" applyBorder="1" applyAlignment="1">
      <alignment horizontal="center" vertical="center"/>
    </xf>
    <xf numFmtId="178" fontId="3" fillId="3" borderId="19" xfId="0" applyNumberFormat="1" applyFont="1" applyFill="1" applyBorder="1">
      <alignment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178" fontId="0" fillId="3" borderId="16" xfId="0" applyNumberForma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77" fontId="0" fillId="0" borderId="3" xfId="1" applyNumberFormat="1" applyFont="1" applyBorder="1" applyAlignment="1">
      <alignment horizontal="center" vertical="center"/>
    </xf>
    <xf numFmtId="0" fontId="0" fillId="0" borderId="3" xfId="0" applyBorder="1" applyAlignment="1">
      <alignment horizontal="right" vertical="center"/>
    </xf>
    <xf numFmtId="178" fontId="0" fillId="0" borderId="9" xfId="0" applyNumberForma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176" fontId="0" fillId="0" borderId="3" xfId="0" applyNumberFormat="1" applyBorder="1" applyAlignment="1">
      <alignment horizontal="center" vertical="center"/>
    </xf>
    <xf numFmtId="180" fontId="0" fillId="0" borderId="14" xfId="0" applyNumberFormat="1" applyBorder="1" applyAlignment="1">
      <alignment horizontal="center" vertical="center"/>
    </xf>
    <xf numFmtId="178" fontId="0" fillId="0" borderId="15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5" xfId="0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tabSelected="1" zoomScale="75" zoomScaleNormal="75" workbookViewId="0">
      <pane xSplit="2" ySplit="3" topLeftCell="D4" activePane="bottomRight" state="frozen"/>
      <selection pane="topRight" activeCell="C1" sqref="C1"/>
      <selection pane="bottomLeft" activeCell="A4" sqref="A4"/>
      <selection pane="bottomRight" activeCell="I18" sqref="I18"/>
    </sheetView>
  </sheetViews>
  <sheetFormatPr defaultRowHeight="16.2" x14ac:dyDescent="0.3"/>
  <cols>
    <col min="1" max="1" width="3.59765625" customWidth="1"/>
    <col min="2" max="2" width="14.19921875" customWidth="1"/>
    <col min="3" max="3" width="17.19921875" style="1" bestFit="1" customWidth="1"/>
    <col min="4" max="4" width="13.69921875" style="1" customWidth="1"/>
    <col min="5" max="5" width="14.69921875" customWidth="1"/>
    <col min="6" max="6" width="14.3984375" style="1" customWidth="1"/>
    <col min="7" max="7" width="12.796875" style="4" bestFit="1" customWidth="1"/>
    <col min="8" max="8" width="9.59765625" bestFit="1" customWidth="1"/>
    <col min="9" max="9" width="13.19921875" style="5" bestFit="1" customWidth="1"/>
    <col min="10" max="10" width="14.3984375" style="5" customWidth="1"/>
    <col min="11" max="11" width="12.796875" style="5" bestFit="1" customWidth="1"/>
    <col min="12" max="12" width="9.59765625" bestFit="1" customWidth="1"/>
    <col min="13" max="13" width="14.69921875" style="5" customWidth="1"/>
    <col min="14" max="14" width="12" customWidth="1"/>
  </cols>
  <sheetData>
    <row r="1" spans="1:14" ht="16.8" thickBot="1" x14ac:dyDescent="0.35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3"/>
    </row>
    <row r="2" spans="1:14" x14ac:dyDescent="0.3">
      <c r="A2" s="71" t="s">
        <v>1</v>
      </c>
      <c r="B2" s="69" t="s">
        <v>30</v>
      </c>
      <c r="C2" s="73" t="s">
        <v>29</v>
      </c>
      <c r="D2" s="77" t="s">
        <v>18</v>
      </c>
      <c r="E2" s="77"/>
      <c r="F2" s="77"/>
      <c r="G2" s="67" t="s">
        <v>17</v>
      </c>
      <c r="H2" s="67"/>
      <c r="I2" s="68"/>
      <c r="J2" s="56" t="s">
        <v>31</v>
      </c>
      <c r="K2" s="57"/>
      <c r="L2" s="57"/>
      <c r="M2" s="57"/>
      <c r="N2" s="58"/>
    </row>
    <row r="3" spans="1:14" s="2" customFormat="1" ht="33" thickBot="1" x14ac:dyDescent="0.35">
      <c r="A3" s="72"/>
      <c r="B3" s="70"/>
      <c r="C3" s="74"/>
      <c r="D3" s="18" t="s">
        <v>20</v>
      </c>
      <c r="E3" s="17" t="s">
        <v>8</v>
      </c>
      <c r="F3" s="16" t="s">
        <v>9</v>
      </c>
      <c r="G3" s="23" t="s">
        <v>13</v>
      </c>
      <c r="H3" s="24" t="s">
        <v>14</v>
      </c>
      <c r="I3" s="26" t="s">
        <v>15</v>
      </c>
      <c r="J3" s="47" t="s">
        <v>28</v>
      </c>
      <c r="K3" s="48" t="s">
        <v>25</v>
      </c>
      <c r="L3" s="49" t="s">
        <v>26</v>
      </c>
      <c r="M3" s="50" t="s">
        <v>27</v>
      </c>
      <c r="N3" s="51" t="s">
        <v>32</v>
      </c>
    </row>
    <row r="4" spans="1:14" ht="16.8" thickTop="1" x14ac:dyDescent="0.3">
      <c r="A4" s="6"/>
      <c r="B4" s="7" t="s">
        <v>2</v>
      </c>
      <c r="C4" s="8"/>
      <c r="D4" s="8"/>
      <c r="E4" s="9"/>
      <c r="F4" s="8"/>
      <c r="G4" s="10"/>
      <c r="H4" s="9"/>
      <c r="I4" s="27"/>
      <c r="J4" s="44"/>
      <c r="K4" s="45"/>
      <c r="L4" s="46"/>
      <c r="M4" s="45"/>
      <c r="N4" s="53"/>
    </row>
    <row r="5" spans="1:14" x14ac:dyDescent="0.3">
      <c r="A5" s="6">
        <v>1</v>
      </c>
      <c r="B5" s="11" t="s">
        <v>3</v>
      </c>
      <c r="C5" s="10">
        <v>4158000</v>
      </c>
      <c r="D5" s="8" t="s">
        <v>19</v>
      </c>
      <c r="E5" s="21">
        <v>42200</v>
      </c>
      <c r="F5" s="8">
        <v>2913500</v>
      </c>
      <c r="G5" s="12">
        <v>4158000</v>
      </c>
      <c r="H5" s="9">
        <v>2</v>
      </c>
      <c r="I5" s="27">
        <f>ROUND(G5*0.003*H5,)</f>
        <v>24948</v>
      </c>
      <c r="J5" s="75">
        <v>42219</v>
      </c>
      <c r="K5" s="79">
        <v>1144500</v>
      </c>
      <c r="L5" s="78">
        <f>_xlfn.DAYS(E7,J5)</f>
        <v>88</v>
      </c>
      <c r="M5" s="76">
        <f>ROUND(K5*L5*0.003,)</f>
        <v>302148</v>
      </c>
      <c r="N5" s="59">
        <f>M5</f>
        <v>302148</v>
      </c>
    </row>
    <row r="6" spans="1:14" x14ac:dyDescent="0.3">
      <c r="A6" s="6"/>
      <c r="B6" s="11"/>
      <c r="C6" s="8"/>
      <c r="D6" s="8"/>
      <c r="E6" s="21"/>
      <c r="F6" s="13" t="s">
        <v>10</v>
      </c>
      <c r="G6" s="10"/>
      <c r="H6" s="9"/>
      <c r="I6" s="27"/>
      <c r="J6" s="75"/>
      <c r="K6" s="79"/>
      <c r="L6" s="78"/>
      <c r="M6" s="76"/>
      <c r="N6" s="60"/>
    </row>
    <row r="7" spans="1:14" x14ac:dyDescent="0.3">
      <c r="A7" s="6">
        <v>2</v>
      </c>
      <c r="B7" s="11" t="s">
        <v>3</v>
      </c>
      <c r="C7" s="8"/>
      <c r="D7" s="8" t="s">
        <v>21</v>
      </c>
      <c r="E7" s="21">
        <v>42307</v>
      </c>
      <c r="F7" s="8">
        <v>1144500</v>
      </c>
      <c r="G7" s="12">
        <f>G5-F5-100000</f>
        <v>1144500</v>
      </c>
      <c r="H7" s="9">
        <v>106</v>
      </c>
      <c r="I7" s="27">
        <f>ROUND(G7*0.003*H7,)</f>
        <v>363951</v>
      </c>
      <c r="J7" s="75"/>
      <c r="K7" s="79"/>
      <c r="L7" s="78"/>
      <c r="M7" s="76"/>
      <c r="N7" s="60"/>
    </row>
    <row r="8" spans="1:14" x14ac:dyDescent="0.3">
      <c r="A8" s="6"/>
      <c r="B8" s="7" t="s">
        <v>4</v>
      </c>
      <c r="C8" s="8"/>
      <c r="D8" s="8"/>
      <c r="E8" s="21"/>
      <c r="F8" s="8"/>
      <c r="G8" s="10"/>
      <c r="H8" s="9"/>
      <c r="I8" s="27"/>
      <c r="J8" s="52"/>
      <c r="K8" s="30"/>
      <c r="L8" s="31"/>
      <c r="M8" s="30"/>
      <c r="N8" s="43"/>
    </row>
    <row r="9" spans="1:14" x14ac:dyDescent="0.3">
      <c r="A9" s="6">
        <v>3</v>
      </c>
      <c r="B9" s="11" t="s">
        <v>5</v>
      </c>
      <c r="C9" s="10">
        <v>4158000</v>
      </c>
      <c r="D9" s="8" t="s">
        <v>22</v>
      </c>
      <c r="E9" s="21">
        <v>42262</v>
      </c>
      <c r="F9" s="8">
        <v>2320500</v>
      </c>
      <c r="G9" s="12">
        <f>C9</f>
        <v>4158000</v>
      </c>
      <c r="H9" s="9">
        <v>48</v>
      </c>
      <c r="I9" s="27">
        <f>ROUND(G9*0.003*H9,)</f>
        <v>598752</v>
      </c>
      <c r="J9" s="52">
        <v>42248</v>
      </c>
      <c r="K9" s="32">
        <v>2320500</v>
      </c>
      <c r="L9" s="31">
        <f>_xlfn.DAYS(E9,J9)</f>
        <v>14</v>
      </c>
      <c r="M9" s="30">
        <f>ROUND(K9*L9*0.003,)</f>
        <v>97461</v>
      </c>
      <c r="N9" s="54">
        <f>M9</f>
        <v>97461</v>
      </c>
    </row>
    <row r="10" spans="1:14" x14ac:dyDescent="0.3">
      <c r="A10" s="6">
        <v>4</v>
      </c>
      <c r="B10" s="11" t="s">
        <v>5</v>
      </c>
      <c r="C10" s="8"/>
      <c r="D10" s="8" t="s">
        <v>22</v>
      </c>
      <c r="E10" s="21">
        <v>42292</v>
      </c>
      <c r="F10" s="25">
        <v>1050000</v>
      </c>
      <c r="G10" s="62">
        <f>G9-F9</f>
        <v>1837500</v>
      </c>
      <c r="H10" s="63">
        <v>30</v>
      </c>
      <c r="I10" s="64">
        <f>ROUND(G10*H10*0.003,)</f>
        <v>165375</v>
      </c>
      <c r="J10" s="75">
        <v>42278</v>
      </c>
      <c r="K10" s="76">
        <v>1837500</v>
      </c>
      <c r="L10" s="78">
        <f>_xlfn.DAYS(E11,J10)</f>
        <v>14</v>
      </c>
      <c r="M10" s="76">
        <f>ROUND(K10*L10*0.003,)</f>
        <v>77175</v>
      </c>
      <c r="N10" s="59">
        <f>M10</f>
        <v>77175</v>
      </c>
    </row>
    <row r="11" spans="1:14" x14ac:dyDescent="0.3">
      <c r="A11" s="6">
        <v>5</v>
      </c>
      <c r="B11" s="11" t="s">
        <v>5</v>
      </c>
      <c r="C11" s="8"/>
      <c r="D11" s="8" t="s">
        <v>22</v>
      </c>
      <c r="E11" s="21">
        <v>42292</v>
      </c>
      <c r="F11" s="25">
        <v>787500</v>
      </c>
      <c r="G11" s="62"/>
      <c r="H11" s="63"/>
      <c r="I11" s="64"/>
      <c r="J11" s="75"/>
      <c r="K11" s="76"/>
      <c r="L11" s="78"/>
      <c r="M11" s="76"/>
      <c r="N11" s="60"/>
    </row>
    <row r="12" spans="1:14" x14ac:dyDescent="0.3">
      <c r="A12" s="6"/>
      <c r="B12" s="7" t="s">
        <v>6</v>
      </c>
      <c r="C12" s="8"/>
      <c r="D12" s="8"/>
      <c r="E12" s="21"/>
      <c r="F12" s="8"/>
      <c r="G12" s="10"/>
      <c r="H12" s="9"/>
      <c r="I12" s="27"/>
      <c r="J12" s="52"/>
      <c r="K12" s="30"/>
      <c r="L12" s="31"/>
      <c r="M12" s="30"/>
      <c r="N12" s="43"/>
    </row>
    <row r="13" spans="1:14" x14ac:dyDescent="0.3">
      <c r="A13" s="6">
        <v>6</v>
      </c>
      <c r="B13" s="9" t="s">
        <v>7</v>
      </c>
      <c r="C13" s="10">
        <v>4158000</v>
      </c>
      <c r="D13" s="8"/>
      <c r="E13" s="21">
        <v>42236</v>
      </c>
      <c r="F13" s="25">
        <v>1260000</v>
      </c>
      <c r="G13" s="14" t="s">
        <v>11</v>
      </c>
      <c r="H13" s="15" t="s">
        <v>16</v>
      </c>
      <c r="I13" s="28" t="s">
        <v>16</v>
      </c>
      <c r="J13" s="52">
        <v>42242</v>
      </c>
      <c r="K13" s="33" t="s">
        <v>16</v>
      </c>
      <c r="L13" s="34" t="s">
        <v>16</v>
      </c>
      <c r="M13" s="33" t="s">
        <v>16</v>
      </c>
      <c r="N13" s="43">
        <v>0</v>
      </c>
    </row>
    <row r="14" spans="1:14" x14ac:dyDescent="0.3">
      <c r="A14" s="6">
        <v>7</v>
      </c>
      <c r="B14" s="9" t="s">
        <v>7</v>
      </c>
      <c r="C14" s="8"/>
      <c r="D14" s="8"/>
      <c r="E14" s="22">
        <v>42237</v>
      </c>
      <c r="F14" s="25">
        <v>525000</v>
      </c>
      <c r="G14" s="14" t="s">
        <v>11</v>
      </c>
      <c r="H14" s="15" t="s">
        <v>16</v>
      </c>
      <c r="I14" s="28" t="s">
        <v>16</v>
      </c>
      <c r="J14" s="52">
        <v>42242</v>
      </c>
      <c r="K14" s="33" t="s">
        <v>16</v>
      </c>
      <c r="L14" s="34" t="s">
        <v>16</v>
      </c>
      <c r="M14" s="33" t="s">
        <v>16</v>
      </c>
      <c r="N14" s="43">
        <v>0</v>
      </c>
    </row>
    <row r="15" spans="1:14" x14ac:dyDescent="0.3">
      <c r="A15" s="6">
        <v>8</v>
      </c>
      <c r="B15" s="9" t="s">
        <v>7</v>
      </c>
      <c r="C15" s="8"/>
      <c r="D15" s="8"/>
      <c r="E15" s="22">
        <v>42236</v>
      </c>
      <c r="F15" s="25">
        <v>500000</v>
      </c>
      <c r="G15" s="14" t="s">
        <v>11</v>
      </c>
      <c r="H15" s="15" t="s">
        <v>16</v>
      </c>
      <c r="I15" s="28" t="s">
        <v>16</v>
      </c>
      <c r="J15" s="52">
        <v>42242</v>
      </c>
      <c r="K15" s="33" t="s">
        <v>16</v>
      </c>
      <c r="L15" s="34" t="s">
        <v>16</v>
      </c>
      <c r="M15" s="33" t="s">
        <v>16</v>
      </c>
      <c r="N15" s="43">
        <v>0</v>
      </c>
    </row>
    <row r="16" spans="1:14" x14ac:dyDescent="0.3">
      <c r="A16" s="6">
        <v>9</v>
      </c>
      <c r="B16" s="9" t="s">
        <v>7</v>
      </c>
      <c r="C16" s="8"/>
      <c r="D16" s="8" t="s">
        <v>23</v>
      </c>
      <c r="E16" s="21">
        <v>42292</v>
      </c>
      <c r="F16" s="8">
        <v>760000</v>
      </c>
      <c r="G16" s="12">
        <f>C13-F13-F14-F15</f>
        <v>1873000</v>
      </c>
      <c r="H16" s="9">
        <v>49</v>
      </c>
      <c r="I16" s="27">
        <f>ROUND(G16*0.003*H16,)</f>
        <v>275331</v>
      </c>
      <c r="J16" s="52">
        <v>42242</v>
      </c>
      <c r="K16" s="35">
        <f>G16</f>
        <v>1873000</v>
      </c>
      <c r="L16" s="36">
        <f>_xlfn.DAYS(E16,J16)</f>
        <v>50</v>
      </c>
      <c r="M16" s="37">
        <f>ROUND(K16*L16*0.003,)</f>
        <v>280950</v>
      </c>
      <c r="N16" s="54">
        <f>I16</f>
        <v>275331</v>
      </c>
    </row>
    <row r="17" spans="1:14" x14ac:dyDescent="0.3">
      <c r="A17" s="6">
        <v>10</v>
      </c>
      <c r="B17" s="9" t="s">
        <v>7</v>
      </c>
      <c r="C17" s="8"/>
      <c r="D17" s="8" t="s">
        <v>24</v>
      </c>
      <c r="E17" s="21">
        <v>42323</v>
      </c>
      <c r="F17" s="8">
        <v>1113000</v>
      </c>
      <c r="G17" s="12">
        <f>G16-F16</f>
        <v>1113000</v>
      </c>
      <c r="H17" s="9">
        <v>31</v>
      </c>
      <c r="I17" s="27">
        <f>ROUND(G17*0.003*H17,)</f>
        <v>103509</v>
      </c>
      <c r="J17" s="52">
        <v>42242</v>
      </c>
      <c r="K17" s="38">
        <v>1113000</v>
      </c>
      <c r="L17" s="31">
        <f>_xlfn.DAYS(E17,E16)</f>
        <v>31</v>
      </c>
      <c r="M17" s="30">
        <f>ROUND(K17*L17*0.003,)</f>
        <v>103509</v>
      </c>
      <c r="N17" s="54">
        <f>M17</f>
        <v>103509</v>
      </c>
    </row>
    <row r="18" spans="1:14" ht="16.8" thickBot="1" x14ac:dyDescent="0.35">
      <c r="A18" s="65" t="s">
        <v>12</v>
      </c>
      <c r="B18" s="66"/>
      <c r="C18" s="66"/>
      <c r="D18" s="66"/>
      <c r="E18" s="66"/>
      <c r="F18" s="66"/>
      <c r="G18" s="66"/>
      <c r="H18" s="66"/>
      <c r="I18" s="29">
        <f>SUM(I4:I17)</f>
        <v>1531866</v>
      </c>
      <c r="J18" s="39"/>
      <c r="K18" s="40"/>
      <c r="L18" s="41"/>
      <c r="M18" s="42">
        <f>SUM(M5:M17)</f>
        <v>861243</v>
      </c>
      <c r="N18" s="55">
        <f>SUM(N5:N17)</f>
        <v>855624</v>
      </c>
    </row>
    <row r="20" spans="1:14" x14ac:dyDescent="0.3">
      <c r="G20" s="19"/>
      <c r="L20" s="5"/>
    </row>
    <row r="21" spans="1:14" x14ac:dyDescent="0.3">
      <c r="K21" s="20"/>
    </row>
  </sheetData>
  <mergeCells count="21">
    <mergeCell ref="A18:H18"/>
    <mergeCell ref="G2:I2"/>
    <mergeCell ref="B2:B3"/>
    <mergeCell ref="A2:A3"/>
    <mergeCell ref="C2:C3"/>
    <mergeCell ref="D2:F2"/>
    <mergeCell ref="J2:N2"/>
    <mergeCell ref="N5:N7"/>
    <mergeCell ref="N10:N11"/>
    <mergeCell ref="A1:I1"/>
    <mergeCell ref="G10:G11"/>
    <mergeCell ref="H10:H11"/>
    <mergeCell ref="I10:I11"/>
    <mergeCell ref="J10:J11"/>
    <mergeCell ref="K10:K11"/>
    <mergeCell ref="L5:L7"/>
    <mergeCell ref="K5:K7"/>
    <mergeCell ref="J5:J7"/>
    <mergeCell ref="M5:M7"/>
    <mergeCell ref="L10:L11"/>
    <mergeCell ref="M10:M11"/>
  </mergeCells>
  <phoneticPr fontId="2" type="noConversion"/>
  <printOptions horizontalCentered="1"/>
  <pageMargins left="0.25" right="0.25" top="0.75" bottom="0.75" header="0.3" footer="0.3"/>
  <pageSetup paperSize="9" scale="75" fitToHeight="0" orientation="landscape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附表一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張文瑞; 石珉千</dc:creator>
  <cp:lastModifiedBy>TpdUser</cp:lastModifiedBy>
  <cp:lastPrinted>2018-09-27T06:50:22Z</cp:lastPrinted>
  <dcterms:created xsi:type="dcterms:W3CDTF">2018-08-23T03:55:54Z</dcterms:created>
  <dcterms:modified xsi:type="dcterms:W3CDTF">2018-09-27T06:51:46Z</dcterms:modified>
</cp:coreProperties>
</file>