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00" windowWidth="13460" windowHeight="4830"/>
  </bookViews>
  <sheets>
    <sheet name="附表1" sheetId="2" r:id="rId1"/>
    <sheet name="附表2" sheetId="1" r:id="rId2"/>
  </sheets>
  <definedNames>
    <definedName name="_xlnm.Print_Area" localSheetId="1">附表2!$A$1:$H$87</definedName>
    <definedName name="_xlnm.Print_Titles" localSheetId="1">附表2!$2:$3</definedName>
  </definedNames>
  <calcPr calcId="125725"/>
</workbook>
</file>

<file path=xl/calcChain.xml><?xml version="1.0" encoding="utf-8"?>
<calcChain xmlns="http://schemas.openxmlformats.org/spreadsheetml/2006/main">
  <c r="E85" i="1"/>
  <c r="E64"/>
  <c r="G45"/>
  <c r="G44"/>
  <c r="G83"/>
  <c r="G84" s="1"/>
  <c r="E67"/>
  <c r="G79"/>
  <c r="G76"/>
  <c r="G16"/>
  <c r="G62"/>
  <c r="G58"/>
  <c r="G48"/>
  <c r="G54"/>
  <c r="G46"/>
  <c r="G63" l="1"/>
  <c r="G67" s="1"/>
  <c r="G86" s="1"/>
  <c r="G41"/>
  <c r="G40"/>
  <c r="G38"/>
  <c r="G37"/>
  <c r="G36"/>
  <c r="C86"/>
  <c r="G14"/>
  <c r="G13"/>
  <c r="G23"/>
  <c r="G22"/>
  <c r="G25" s="1"/>
  <c r="G18"/>
  <c r="G20" s="1"/>
  <c r="G11"/>
  <c r="G8"/>
  <c r="G7"/>
  <c r="G6"/>
  <c r="G9" s="1"/>
  <c r="E10" i="2"/>
  <c r="E11"/>
  <c r="E9"/>
  <c r="E12" s="1"/>
  <c r="E7"/>
  <c r="E6"/>
  <c r="E5"/>
  <c r="E4"/>
  <c r="E25" i="1"/>
  <c r="C25"/>
  <c r="E9"/>
  <c r="C9"/>
  <c r="G53"/>
  <c r="G52"/>
  <c r="G51"/>
  <c r="G47"/>
  <c r="G57"/>
  <c r="G78"/>
  <c r="G31"/>
  <c r="G30"/>
  <c r="G32"/>
  <c r="G33"/>
  <c r="G29"/>
  <c r="C20"/>
  <c r="C16"/>
  <c r="E16"/>
  <c r="C12" i="2"/>
  <c r="C7"/>
  <c r="C83" i="1"/>
  <c r="C79"/>
  <c r="C76"/>
  <c r="C62"/>
  <c r="C58"/>
  <c r="C54"/>
  <c r="C48"/>
  <c r="C40"/>
  <c r="C34"/>
  <c r="E83"/>
  <c r="E79"/>
  <c r="E76"/>
  <c r="E58"/>
  <c r="E54"/>
  <c r="G26" l="1"/>
  <c r="G65" s="1"/>
  <c r="E84"/>
  <c r="C41"/>
  <c r="G34"/>
  <c r="C26"/>
  <c r="C84"/>
  <c r="C63"/>
  <c r="E48"/>
  <c r="E62"/>
  <c r="E40"/>
  <c r="E34"/>
  <c r="E20"/>
  <c r="C67" l="1"/>
  <c r="C65"/>
  <c r="E63"/>
  <c r="E41"/>
  <c r="E26"/>
</calcChain>
</file>

<file path=xl/sharedStrings.xml><?xml version="1.0" encoding="utf-8"?>
<sst xmlns="http://schemas.openxmlformats.org/spreadsheetml/2006/main" count="278" uniqueCount="161">
  <si>
    <t>項次</t>
    <phoneticPr fontId="1" type="noConversion"/>
  </si>
  <si>
    <t>內容</t>
    <phoneticPr fontId="1" type="noConversion"/>
  </si>
  <si>
    <t>原告主張</t>
    <phoneticPr fontId="1" type="noConversion"/>
  </si>
  <si>
    <t>被告抗辯</t>
    <phoneticPr fontId="1" type="noConversion"/>
  </si>
  <si>
    <t>一</t>
    <phoneticPr fontId="1" type="noConversion"/>
  </si>
  <si>
    <t>二</t>
    <phoneticPr fontId="1" type="noConversion"/>
  </si>
  <si>
    <t>代付款</t>
    <phoneticPr fontId="1" type="noConversion"/>
  </si>
  <si>
    <t>二次發包工程款</t>
    <phoneticPr fontId="1" type="noConversion"/>
  </si>
  <si>
    <t>修繕工程款</t>
    <phoneticPr fontId="1" type="noConversion"/>
  </si>
  <si>
    <t>判斷</t>
    <phoneticPr fontId="1" type="noConversion"/>
  </si>
  <si>
    <t>三</t>
    <phoneticPr fontId="1" type="noConversion"/>
  </si>
  <si>
    <t>外牆鐵件及玻璃工程</t>
    <phoneticPr fontId="1" type="noConversion"/>
  </si>
  <si>
    <t>外牆網印玻璃工程</t>
    <phoneticPr fontId="1" type="noConversion"/>
  </si>
  <si>
    <t>壹</t>
    <phoneticPr fontId="1" type="noConversion"/>
  </si>
  <si>
    <t>四</t>
    <phoneticPr fontId="1" type="noConversion"/>
  </si>
  <si>
    <t>已付工程款</t>
    <phoneticPr fontId="1" type="noConversion"/>
  </si>
  <si>
    <t>說明</t>
    <phoneticPr fontId="1" type="noConversion"/>
  </si>
  <si>
    <t>點工-宗營環保</t>
    <phoneticPr fontId="1" type="noConversion"/>
  </si>
  <si>
    <t>矽利康點工-丹越</t>
    <phoneticPr fontId="1" type="noConversion"/>
  </si>
  <si>
    <t>矽利康打設點工-亞太</t>
    <phoneticPr fontId="1" type="noConversion"/>
  </si>
  <si>
    <t>點工-亞太</t>
    <phoneticPr fontId="1" type="noConversion"/>
  </si>
  <si>
    <t>營建廢棄物清運費</t>
    <phoneticPr fontId="1" type="noConversion"/>
  </si>
  <si>
    <t>外牆鋁包版工程(1F～PRF)</t>
  </si>
  <si>
    <t>外牆鐵件及金屬工程(RF)</t>
  </si>
  <si>
    <t>小計(項次三)(項次1-項次2)</t>
    <phoneticPr fontId="1" type="noConversion"/>
  </si>
  <si>
    <t>鋁版安裝-德鎰金屬</t>
    <phoneticPr fontId="1" type="noConversion"/>
  </si>
  <si>
    <t>鋁版安裝-祥昱工程</t>
    <phoneticPr fontId="1" type="noConversion"/>
  </si>
  <si>
    <t>鋁版安裝-鑫富佳金屬</t>
    <phoneticPr fontId="1" type="noConversion"/>
  </si>
  <si>
    <t>俊陽工程</t>
    <phoneticPr fontId="1" type="noConversion"/>
  </si>
  <si>
    <t>1F外牆鋁板-冠博</t>
    <phoneticPr fontId="1" type="noConversion"/>
  </si>
  <si>
    <t>外牆鋁板打矽利康-俊揚</t>
    <phoneticPr fontId="1" type="noConversion"/>
  </si>
  <si>
    <t>拉門玻璃裝費-翔河</t>
    <phoneticPr fontId="1" type="noConversion"/>
  </si>
  <si>
    <t>1F騎樓玻璃安裝費-翔河</t>
    <phoneticPr fontId="1" type="noConversion"/>
  </si>
  <si>
    <t>陽台欄杆玻璃安裝費-翔河</t>
    <phoneticPr fontId="1" type="noConversion"/>
  </si>
  <si>
    <t>結構膠與矽利康材料-翔河</t>
    <phoneticPr fontId="3" type="noConversion"/>
  </si>
  <si>
    <t>正面2F樑帶鋁板製作費-仁鈺</t>
    <phoneticPr fontId="3" type="noConversion"/>
  </si>
  <si>
    <t>外牆鋁板安裝工程-鉅東</t>
    <phoneticPr fontId="3" type="noConversion"/>
  </si>
  <si>
    <t>小計(項次二)</t>
    <phoneticPr fontId="1" type="noConversion"/>
  </si>
  <si>
    <t>玻璃矽利康未施打-翔新</t>
    <phoneticPr fontId="1" type="noConversion"/>
  </si>
  <si>
    <t>鷹架工程(RF鋼構鋁板及矽利康施作)-吉泰</t>
    <phoneticPr fontId="3" type="noConversion"/>
  </si>
  <si>
    <t>RF鋼構封版-力冠</t>
    <phoneticPr fontId="3" type="noConversion"/>
  </si>
  <si>
    <t>矽利康割除工資-翔河</t>
    <phoneticPr fontId="1" type="noConversion"/>
  </si>
  <si>
    <t>外牆網印材料費-昌明</t>
    <phoneticPr fontId="1" type="noConversion"/>
  </si>
  <si>
    <t>外牆網印玻璃-安裝費-振大</t>
    <phoneticPr fontId="1" type="noConversion"/>
  </si>
  <si>
    <t>外牆網印玻璃-吊車費-大紳</t>
    <phoneticPr fontId="1" type="noConversion"/>
  </si>
  <si>
    <t>正面鐵件(漂浮版拉桿)安裝工程-宸翊</t>
    <phoneticPr fontId="1" type="noConversion"/>
  </si>
  <si>
    <t>2F-RF外牆拆除重做-冠博</t>
    <phoneticPr fontId="1" type="noConversion"/>
  </si>
  <si>
    <t>洗窗機-松和</t>
    <phoneticPr fontId="1" type="noConversion"/>
  </si>
  <si>
    <t>被證11</t>
    <phoneticPr fontId="1" type="noConversion"/>
  </si>
  <si>
    <t>9F，RF破損重新下單材料費-翔河</t>
    <phoneticPr fontId="1" type="noConversion"/>
  </si>
  <si>
    <t>原破損玻璃及無用玻璃搬運清運工、玻璃矽利康施打-翔河</t>
    <phoneticPr fontId="1" type="noConversion"/>
  </si>
  <si>
    <t>項次</t>
    <phoneticPr fontId="1" type="noConversion"/>
  </si>
  <si>
    <t>內容</t>
    <phoneticPr fontId="1" type="noConversion"/>
  </si>
  <si>
    <t>原告主張</t>
    <phoneticPr fontId="1" type="noConversion"/>
  </si>
  <si>
    <t>被告抗辯</t>
    <phoneticPr fontId="1" type="noConversion"/>
  </si>
  <si>
    <t>判斷</t>
    <phoneticPr fontId="1" type="noConversion"/>
  </si>
  <si>
    <t>一</t>
    <phoneticPr fontId="1" type="noConversion"/>
  </si>
  <si>
    <t>仁鈺公司部分</t>
    <phoneticPr fontId="1" type="noConversion"/>
  </si>
  <si>
    <t>9月份工程款</t>
    <phoneticPr fontId="1" type="noConversion"/>
  </si>
  <si>
    <t>10月份工程款</t>
  </si>
  <si>
    <t>11月份工程款</t>
  </si>
  <si>
    <t>合計（項次一）</t>
    <phoneticPr fontId="1" type="noConversion"/>
  </si>
  <si>
    <t>二</t>
    <phoneticPr fontId="1" type="noConversion"/>
  </si>
  <si>
    <t>附表1.「原告對泰熙公司工程款債權計算表」</t>
    <phoneticPr fontId="1" type="noConversion"/>
  </si>
  <si>
    <t>長耕公司部分</t>
    <phoneticPr fontId="1" type="noConversion"/>
  </si>
  <si>
    <t>卷二第221頁</t>
    <phoneticPr fontId="1" type="noConversion"/>
  </si>
  <si>
    <t>小計(項次二)(項次1-項次2-項次3-項次4-項次5)</t>
    <phoneticPr fontId="1" type="noConversion"/>
  </si>
  <si>
    <t>理由</t>
    <phoneticPr fontId="1" type="noConversion"/>
  </si>
  <si>
    <t>卷二第253頁反面</t>
    <phoneticPr fontId="1" type="noConversion"/>
  </si>
  <si>
    <t>卷二第254頁</t>
    <phoneticPr fontId="1" type="noConversion"/>
  </si>
  <si>
    <t>兩造不爭執</t>
    <phoneticPr fontId="1" type="noConversion"/>
  </si>
  <si>
    <t>爭執</t>
    <phoneticPr fontId="1" type="noConversion"/>
  </si>
  <si>
    <t>8/27未入住住宿費(扣款)</t>
    <phoneticPr fontId="1" type="noConversion"/>
  </si>
  <si>
    <t>8/6未到工地監工(扣款)</t>
    <phoneticPr fontId="1" type="noConversion"/>
  </si>
  <si>
    <t>工地煙蒂及垃圾罰款(扣款)</t>
    <phoneticPr fontId="1" type="noConversion"/>
  </si>
  <si>
    <t>卷二第141頁</t>
  </si>
  <si>
    <t>卷三第99頁</t>
    <phoneticPr fontId="1" type="noConversion"/>
  </si>
  <si>
    <t>卷三第100頁反面</t>
    <phoneticPr fontId="1" type="noConversion"/>
  </si>
  <si>
    <t>卷三第101頁</t>
    <phoneticPr fontId="1" type="noConversion"/>
  </si>
  <si>
    <t>卷三第101頁反面</t>
    <phoneticPr fontId="1" type="noConversion"/>
  </si>
  <si>
    <t>卷三第102頁</t>
    <phoneticPr fontId="1" type="noConversion"/>
  </si>
  <si>
    <t>卷三第102頁反面</t>
    <phoneticPr fontId="1" type="noConversion"/>
  </si>
  <si>
    <t>卷三第103頁</t>
    <phoneticPr fontId="1" type="noConversion"/>
  </si>
  <si>
    <t>卷三第103頁反面</t>
    <phoneticPr fontId="1" type="noConversion"/>
  </si>
  <si>
    <t>卷三第104頁</t>
    <phoneticPr fontId="1" type="noConversion"/>
  </si>
  <si>
    <t>卷三第104頁反面</t>
    <phoneticPr fontId="1" type="noConversion"/>
  </si>
  <si>
    <t>卷三第105頁</t>
    <phoneticPr fontId="1" type="noConversion"/>
  </si>
  <si>
    <t>卷三第105頁反面</t>
    <phoneticPr fontId="1" type="noConversion"/>
  </si>
  <si>
    <t>卷三第106頁</t>
    <phoneticPr fontId="1" type="noConversion"/>
  </si>
  <si>
    <t>卷三第106頁反面</t>
    <phoneticPr fontId="1" type="noConversion"/>
  </si>
  <si>
    <t>小計(項次一)(項次1+項次2-項次3)</t>
    <phoneticPr fontId="1" type="noConversion"/>
  </si>
  <si>
    <t>小計(項次四)(項次1+項次2-項次3)</t>
    <phoneticPr fontId="1" type="noConversion"/>
  </si>
  <si>
    <t>鋁包補牆工程</t>
    <phoneticPr fontId="1" type="noConversion"/>
  </si>
  <si>
    <t>附表2.「泰熙公司與被告間工程款等計算表」</t>
    <phoneticPr fontId="1" type="noConversion"/>
  </si>
  <si>
    <t>貳</t>
    <phoneticPr fontId="1" type="noConversion"/>
  </si>
  <si>
    <t>懲罰性違約金</t>
    <phoneticPr fontId="1" type="noConversion"/>
  </si>
  <si>
    <t>參</t>
    <phoneticPr fontId="1" type="noConversion"/>
  </si>
  <si>
    <t>卷一第78頁</t>
    <phoneticPr fontId="1" type="noConversion"/>
  </si>
  <si>
    <t>合計(項次壹)(項次一至四)</t>
    <phoneticPr fontId="1" type="noConversion"/>
  </si>
  <si>
    <t>追加YKK鋁窗玻璃【1F~14F GLASS】工程</t>
    <phoneticPr fontId="1" type="noConversion"/>
  </si>
  <si>
    <t>外牆網印玻璃工程款</t>
    <phoneticPr fontId="1" type="noConversion"/>
  </si>
  <si>
    <t>外牆鐵件及玻璃工程款</t>
    <phoneticPr fontId="1" type="noConversion"/>
  </si>
  <si>
    <t>外牆鐵件及金屬工程(RF)款</t>
    <phoneticPr fontId="1" type="noConversion"/>
  </si>
  <si>
    <t>外牆鋁包版工程(1F～PRF)款</t>
    <phoneticPr fontId="1" type="noConversion"/>
  </si>
  <si>
    <t>合約金額</t>
    <phoneticPr fontId="1" type="noConversion"/>
  </si>
  <si>
    <t>金額</t>
    <phoneticPr fontId="1" type="noConversion"/>
  </si>
  <si>
    <t>肆</t>
    <phoneticPr fontId="1" type="noConversion"/>
  </si>
  <si>
    <t>伍</t>
    <phoneticPr fontId="1" type="noConversion"/>
  </si>
  <si>
    <t>合計(項次貳)</t>
    <phoneticPr fontId="1" type="noConversion"/>
  </si>
  <si>
    <t>合計(項次參)</t>
    <phoneticPr fontId="1" type="noConversion"/>
  </si>
  <si>
    <t>以上合計(項次壹-項次貳-項次參-項次肆)</t>
    <phoneticPr fontId="1" type="noConversion"/>
  </si>
  <si>
    <t>以上合計(項次壹-項次貳-項次參)</t>
    <phoneticPr fontId="1" type="noConversion"/>
  </si>
  <si>
    <t>總計(項次壹-項次貳-項次參-項次肆-項次伍)</t>
    <phoneticPr fontId="1" type="noConversion"/>
  </si>
  <si>
    <t>詳判決理由</t>
    <phoneticPr fontId="1" type="noConversion"/>
  </si>
  <si>
    <t>卷二第221頁、被證13</t>
    <phoneticPr fontId="1" type="noConversion"/>
  </si>
  <si>
    <t>卷二第221頁、被證14</t>
    <phoneticPr fontId="1" type="noConversion"/>
  </si>
  <si>
    <t>卷二第221頁、被證15</t>
    <phoneticPr fontId="1" type="noConversion"/>
  </si>
  <si>
    <t>泰熙公司未領工程款</t>
    <phoneticPr fontId="1" type="noConversion"/>
  </si>
  <si>
    <t>二</t>
    <phoneticPr fontId="1" type="noConversion"/>
  </si>
  <si>
    <t>四</t>
    <phoneticPr fontId="1" type="noConversion"/>
  </si>
  <si>
    <t>小計(項次四）</t>
    <phoneticPr fontId="1" type="noConversion"/>
  </si>
  <si>
    <t>一</t>
    <phoneticPr fontId="1" type="noConversion"/>
  </si>
  <si>
    <t>三</t>
    <phoneticPr fontId="1" type="noConversion"/>
  </si>
  <si>
    <t>小計（項次一）</t>
    <phoneticPr fontId="1" type="noConversion"/>
  </si>
  <si>
    <t>小計（項次二）</t>
    <phoneticPr fontId="1" type="noConversion"/>
  </si>
  <si>
    <t>小計（項次三）</t>
    <phoneticPr fontId="1" type="noConversion"/>
  </si>
  <si>
    <t>小計(項次四)</t>
    <phoneticPr fontId="1" type="noConversion"/>
  </si>
  <si>
    <t>小計(項次三）</t>
    <phoneticPr fontId="1" type="noConversion"/>
  </si>
  <si>
    <t>合計(項次伍)</t>
    <phoneticPr fontId="1" type="noConversion"/>
  </si>
  <si>
    <t>被證9、卷三附件7</t>
    <phoneticPr fontId="1" type="noConversion"/>
  </si>
  <si>
    <t>被證9、卷三附件8</t>
    <phoneticPr fontId="1" type="noConversion"/>
  </si>
  <si>
    <t>被證9、卷三附表9</t>
    <phoneticPr fontId="1" type="noConversion"/>
  </si>
  <si>
    <t>被證9、卷三附件10</t>
    <phoneticPr fontId="1" type="noConversion"/>
  </si>
  <si>
    <t>被證10</t>
    <phoneticPr fontId="1" type="noConversion"/>
  </si>
  <si>
    <t>被證10、卷三附件1</t>
    <phoneticPr fontId="1" type="noConversion"/>
  </si>
  <si>
    <t>詳判決理由</t>
  </si>
  <si>
    <t>被證10、卷三附件11</t>
    <phoneticPr fontId="1" type="noConversion"/>
  </si>
  <si>
    <t>被證10、卷三附件5</t>
    <phoneticPr fontId="1" type="noConversion"/>
  </si>
  <si>
    <t>被證11、卷三附件1</t>
    <phoneticPr fontId="1" type="noConversion"/>
  </si>
  <si>
    <t>被證11、卷三附件2</t>
    <phoneticPr fontId="1" type="noConversion"/>
  </si>
  <si>
    <t>被證11、卷三附件3</t>
    <phoneticPr fontId="1" type="noConversion"/>
  </si>
  <si>
    <t>被證11、卷三附件4</t>
    <phoneticPr fontId="1" type="noConversion"/>
  </si>
  <si>
    <t>被證11、卷三附件5</t>
    <phoneticPr fontId="1" type="noConversion"/>
  </si>
  <si>
    <t>被證11、卷三附件6</t>
    <phoneticPr fontId="1" type="noConversion"/>
  </si>
  <si>
    <t>卷三第116頁反面</t>
    <phoneticPr fontId="1" type="noConversion"/>
  </si>
  <si>
    <t>卷三第117頁</t>
    <phoneticPr fontId="1" type="noConversion"/>
  </si>
  <si>
    <t>併入項次伍.三.1，詳判決理由</t>
    <phoneticPr fontId="1" type="noConversion"/>
  </si>
  <si>
    <t>-</t>
    <phoneticPr fontId="1" type="noConversion"/>
  </si>
  <si>
    <t>項次伍.三.1金額併入本項，詳判決理由</t>
    <phoneticPr fontId="1" type="noConversion"/>
  </si>
  <si>
    <t>該數額為泰熙公司合約金額與已領工程款差額，非泰熙公司應領而未領工程款，並有扣款。</t>
    <phoneticPr fontId="1" type="noConversion"/>
  </si>
  <si>
    <t>該數額為泰熙公司合約金額與已領工程款差額，非泰熙公司應領而未領工程款。</t>
    <phoneticPr fontId="1" type="noConversion"/>
  </si>
  <si>
    <t>該數額為泰熙公司合約金額與已領工程款差額，非泰熙公司應領而未領工程款。泰熙公司並無任何應領而未領之工程款。</t>
    <phoneticPr fontId="1" type="noConversion"/>
  </si>
  <si>
    <t>合計（項次貳+項次參）</t>
    <phoneticPr fontId="1" type="noConversion"/>
  </si>
  <si>
    <t>-</t>
    <phoneticPr fontId="1" type="noConversion"/>
  </si>
  <si>
    <t>泰熙公司並無應領而未領之工程款</t>
    <phoneticPr fontId="1" type="noConversion"/>
  </si>
  <si>
    <t>無保留款及未付工程款，因此無懲罰性違約金。
縱有未付工程款，充作懲罰性違約金（見卷三第153頁反面）。</t>
    <phoneticPr fontId="1" type="noConversion"/>
  </si>
  <si>
    <t>兩造不爭執金額</t>
    <phoneticPr fontId="1" type="noConversion"/>
  </si>
  <si>
    <t>被告抗辯泰熙公司應付款合計（項次貳+項次參+項次肆+項次伍）</t>
    <phoneticPr fontId="1" type="noConversion"/>
  </si>
  <si>
    <t>註：原告主張見卷三第157、158頁；被告抗辯見卷三第168頁。</t>
    <phoneticPr fontId="1" type="noConversion"/>
  </si>
  <si>
    <t>合計（項次二）(原告主張右欄金額為1,006,200元)</t>
    <phoneticPr fontId="1" type="noConversion"/>
  </si>
  <si>
    <t>-</t>
    <phoneticPr fontId="1" type="noConversion"/>
  </si>
</sst>
</file>

<file path=xl/styles.xml><?xml version="1.0" encoding="utf-8"?>
<styleSheet xmlns="http://schemas.openxmlformats.org/spreadsheetml/2006/main">
  <numFmts count="4">
    <numFmt numFmtId="176" formatCode="#,##0_ "/>
    <numFmt numFmtId="177" formatCode="#,##0_);\(#,##0\)"/>
    <numFmt numFmtId="178" formatCode="#,##0_);[Red]\(#,##0\)"/>
    <numFmt numFmtId="179" formatCode="#,##0.00_ "/>
  </numFmts>
  <fonts count="9">
    <font>
      <sz val="12"/>
      <color theme="1"/>
      <name val="標楷體"/>
      <family val="2"/>
      <charset val="136"/>
    </font>
    <font>
      <sz val="9"/>
      <name val="標楷體"/>
      <family val="2"/>
      <charset val="136"/>
    </font>
    <font>
      <b/>
      <sz val="12"/>
      <color theme="1"/>
      <name val="標楷體"/>
      <family val="4"/>
      <charset val="136"/>
    </font>
    <font>
      <sz val="9"/>
      <name val="新細明體"/>
      <family val="1"/>
      <charset val="136"/>
    </font>
    <font>
      <sz val="12"/>
      <color indexed="8"/>
      <name val="標楷體"/>
      <family val="4"/>
      <charset val="136"/>
    </font>
    <font>
      <sz val="12"/>
      <color theme="1"/>
      <name val="標楷體"/>
      <family val="4"/>
      <charset val="136"/>
    </font>
    <font>
      <sz val="10"/>
      <color theme="1"/>
      <name val="標楷體"/>
      <family val="4"/>
      <charset val="136"/>
    </font>
    <font>
      <sz val="9"/>
      <color theme="1"/>
      <name val="標楷體"/>
      <family val="4"/>
      <charset val="136"/>
    </font>
    <font>
      <b/>
      <sz val="9"/>
      <color theme="1"/>
      <name val="標楷體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thin">
        <color auto="1"/>
      </right>
      <top style="hair">
        <color auto="1"/>
      </top>
      <bottom/>
      <diagonal/>
    </border>
  </borders>
  <cellStyleXfs count="1">
    <xf numFmtId="0" fontId="0" fillId="0" borderId="0">
      <alignment vertical="center"/>
    </xf>
  </cellStyleXfs>
  <cellXfs count="77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76" fontId="0" fillId="0" borderId="5" xfId="0" applyNumberFormat="1" applyBorder="1" applyAlignment="1">
      <alignment horizontal="center"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176" fontId="0" fillId="0" borderId="5" xfId="0" applyNumberFormat="1" applyBorder="1">
      <alignment vertical="center"/>
    </xf>
    <xf numFmtId="176" fontId="2" fillId="0" borderId="5" xfId="0" applyNumberFormat="1" applyFont="1" applyBorder="1">
      <alignment vertical="center"/>
    </xf>
    <xf numFmtId="0" fontId="0" fillId="0" borderId="7" xfId="0" applyBorder="1">
      <alignment vertical="center"/>
    </xf>
    <xf numFmtId="176" fontId="0" fillId="0" borderId="8" xfId="0" applyNumberFormat="1" applyBorder="1">
      <alignment vertical="center"/>
    </xf>
    <xf numFmtId="0" fontId="2" fillId="0" borderId="4" xfId="0" applyFont="1" applyBorder="1">
      <alignment vertical="center"/>
    </xf>
    <xf numFmtId="176" fontId="2" fillId="0" borderId="8" xfId="0" applyNumberFormat="1" applyFont="1" applyBorder="1">
      <alignment vertical="center"/>
    </xf>
    <xf numFmtId="0" fontId="0" fillId="0" borderId="0" xfId="0" applyAlignment="1">
      <alignment vertical="center" wrapText="1"/>
    </xf>
    <xf numFmtId="176" fontId="0" fillId="0" borderId="3" xfId="0" applyNumberFormat="1" applyBorder="1" applyAlignment="1">
      <alignment horizontal="center" vertical="center"/>
    </xf>
    <xf numFmtId="176" fontId="0" fillId="0" borderId="2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76" fontId="0" fillId="0" borderId="6" xfId="0" applyNumberFormat="1" applyBorder="1">
      <alignment vertical="center"/>
    </xf>
    <xf numFmtId="0" fontId="2" fillId="0" borderId="5" xfId="0" applyFont="1" applyBorder="1">
      <alignment vertical="center"/>
    </xf>
    <xf numFmtId="178" fontId="2" fillId="0" borderId="5" xfId="0" applyNumberFormat="1" applyFont="1" applyBorder="1" applyAlignment="1">
      <alignment vertical="center" wrapText="1"/>
    </xf>
    <xf numFmtId="178" fontId="0" fillId="0" borderId="5" xfId="0" applyNumberFormat="1" applyBorder="1" applyAlignment="1">
      <alignment vertical="center" wrapText="1"/>
    </xf>
    <xf numFmtId="178" fontId="4" fillId="0" borderId="5" xfId="0" applyNumberFormat="1" applyFont="1" applyFill="1" applyBorder="1" applyAlignment="1">
      <alignment vertical="center" wrapText="1"/>
    </xf>
    <xf numFmtId="178" fontId="5" fillId="0" borderId="5" xfId="0" applyNumberFormat="1" applyFont="1" applyBorder="1" applyAlignment="1">
      <alignment vertical="center" wrapText="1"/>
    </xf>
    <xf numFmtId="178" fontId="0" fillId="0" borderId="5" xfId="0" applyNumberFormat="1" applyFill="1" applyBorder="1" applyAlignment="1">
      <alignment vertical="center" wrapText="1"/>
    </xf>
    <xf numFmtId="178" fontId="0" fillId="0" borderId="8" xfId="0" applyNumberFormat="1" applyBorder="1" applyAlignment="1">
      <alignment vertical="center" wrapText="1"/>
    </xf>
    <xf numFmtId="178" fontId="2" fillId="0" borderId="4" xfId="0" applyNumberFormat="1" applyFont="1" applyBorder="1" applyAlignment="1">
      <alignment vertical="center" wrapText="1"/>
    </xf>
    <xf numFmtId="178" fontId="0" fillId="0" borderId="4" xfId="0" applyNumberFormat="1" applyBorder="1" applyAlignment="1">
      <alignment vertical="center" wrapText="1"/>
    </xf>
    <xf numFmtId="178" fontId="0" fillId="0" borderId="5" xfId="0" applyNumberFormat="1" applyBorder="1" applyAlignment="1">
      <alignment horizontal="right" vertical="center" wrapText="1"/>
    </xf>
    <xf numFmtId="178" fontId="2" fillId="0" borderId="5" xfId="0" applyNumberFormat="1" applyFont="1" applyBorder="1" applyAlignment="1">
      <alignment horizontal="right" vertical="center" wrapText="1"/>
    </xf>
    <xf numFmtId="178" fontId="0" fillId="2" borderId="5" xfId="0" applyNumberFormat="1" applyFill="1" applyBorder="1" applyAlignment="1">
      <alignment vertical="center" wrapText="1"/>
    </xf>
    <xf numFmtId="178" fontId="2" fillId="0" borderId="4" xfId="0" applyNumberFormat="1" applyFont="1" applyBorder="1" applyAlignment="1">
      <alignment horizontal="center" vertical="center" wrapText="1"/>
    </xf>
    <xf numFmtId="177" fontId="0" fillId="0" borderId="4" xfId="0" applyNumberFormat="1" applyBorder="1" applyAlignment="1">
      <alignment horizontal="right" vertical="center" wrapText="1"/>
    </xf>
    <xf numFmtId="178" fontId="0" fillId="0" borderId="4" xfId="0" applyNumberFormat="1" applyBorder="1" applyAlignment="1">
      <alignment horizontal="right" vertical="center" wrapText="1"/>
    </xf>
    <xf numFmtId="178" fontId="2" fillId="0" borderId="5" xfId="0" applyNumberFormat="1" applyFont="1" applyFill="1" applyBorder="1" applyAlignment="1">
      <alignment vertical="center" wrapText="1"/>
    </xf>
    <xf numFmtId="178" fontId="0" fillId="0" borderId="7" xfId="0" applyNumberFormat="1" applyBorder="1" applyAlignment="1">
      <alignment vertical="center" wrapText="1"/>
    </xf>
    <xf numFmtId="176" fontId="0" fillId="0" borderId="0" xfId="0" applyNumberFormat="1" applyAlignment="1">
      <alignment vertical="center" wrapText="1"/>
    </xf>
    <xf numFmtId="176" fontId="2" fillId="0" borderId="6" xfId="0" applyNumberFormat="1" applyFont="1" applyBorder="1">
      <alignment vertical="center"/>
    </xf>
    <xf numFmtId="176" fontId="2" fillId="0" borderId="9" xfId="0" applyNumberFormat="1" applyFont="1" applyBorder="1">
      <alignment vertical="center"/>
    </xf>
    <xf numFmtId="178" fontId="2" fillId="0" borderId="8" xfId="0" applyNumberFormat="1" applyFont="1" applyBorder="1" applyAlignment="1">
      <alignment vertical="center" wrapText="1"/>
    </xf>
    <xf numFmtId="178" fontId="2" fillId="0" borderId="4" xfId="0" applyNumberFormat="1" applyFont="1" applyBorder="1" applyAlignment="1">
      <alignment horizontal="left" vertical="center" wrapText="1"/>
    </xf>
    <xf numFmtId="178" fontId="0" fillId="0" borderId="5" xfId="0" applyNumberFormat="1" applyFill="1" applyBorder="1" applyAlignment="1">
      <alignment horizontal="center" vertical="center" wrapText="1"/>
    </xf>
    <xf numFmtId="178" fontId="0" fillId="0" borderId="0" xfId="0" applyNumberFormat="1" applyAlignment="1">
      <alignment vertical="center" wrapText="1"/>
    </xf>
    <xf numFmtId="178" fontId="2" fillId="0" borderId="5" xfId="0" applyNumberFormat="1" applyFont="1" applyBorder="1" applyAlignment="1">
      <alignment horizontal="center" vertical="center" wrapText="1"/>
    </xf>
    <xf numFmtId="178" fontId="2" fillId="0" borderId="12" xfId="0" applyNumberFormat="1" applyFont="1" applyBorder="1" applyAlignment="1">
      <alignment horizontal="center" vertical="center" wrapText="1"/>
    </xf>
    <xf numFmtId="178" fontId="5" fillId="0" borderId="13" xfId="0" applyNumberFormat="1" applyFont="1" applyBorder="1" applyAlignment="1">
      <alignment vertical="center" wrapText="1"/>
    </xf>
    <xf numFmtId="178" fontId="2" fillId="0" borderId="13" xfId="0" applyNumberFormat="1" applyFont="1" applyBorder="1" applyAlignment="1">
      <alignment vertical="center" wrapText="1"/>
    </xf>
    <xf numFmtId="176" fontId="2" fillId="0" borderId="8" xfId="0" applyNumberFormat="1" applyFont="1" applyBorder="1" applyAlignment="1">
      <alignment vertical="center" wrapText="1"/>
    </xf>
    <xf numFmtId="178" fontId="2" fillId="0" borderId="13" xfId="0" applyNumberFormat="1" applyFont="1" applyBorder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178" fontId="6" fillId="0" borderId="6" xfId="0" applyNumberFormat="1" applyFont="1" applyBorder="1" applyAlignment="1">
      <alignment vertical="center" wrapText="1"/>
    </xf>
    <xf numFmtId="178" fontId="6" fillId="0" borderId="6" xfId="0" applyNumberFormat="1" applyFont="1" applyFill="1" applyBorder="1" applyAlignment="1">
      <alignment vertical="center" wrapText="1"/>
    </xf>
    <xf numFmtId="178" fontId="6" fillId="0" borderId="14" xfId="0" applyNumberFormat="1" applyFont="1" applyBorder="1" applyAlignment="1">
      <alignment vertical="center" wrapText="1"/>
    </xf>
    <xf numFmtId="178" fontId="6" fillId="0" borderId="9" xfId="0" applyNumberFormat="1" applyFont="1" applyBorder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178" fontId="5" fillId="0" borderId="6" xfId="0" applyNumberFormat="1" applyFont="1" applyBorder="1" applyAlignment="1">
      <alignment horizontal="center" vertical="center" wrapText="1"/>
    </xf>
    <xf numFmtId="178" fontId="2" fillId="0" borderId="5" xfId="0" applyNumberFormat="1" applyFont="1" applyFill="1" applyBorder="1" applyAlignment="1">
      <alignment horizontal="center" vertical="center" wrapText="1"/>
    </xf>
    <xf numFmtId="176" fontId="0" fillId="0" borderId="11" xfId="0" applyNumberFormat="1" applyBorder="1" applyAlignment="1">
      <alignment horizontal="center" vertical="center"/>
    </xf>
    <xf numFmtId="178" fontId="5" fillId="0" borderId="5" xfId="0" applyNumberFormat="1" applyFont="1" applyBorder="1" applyAlignment="1">
      <alignment horizontal="center" vertical="center" wrapText="1"/>
    </xf>
    <xf numFmtId="0" fontId="0" fillId="0" borderId="8" xfId="0" applyNumberFormat="1" applyBorder="1" applyAlignment="1">
      <alignment vertical="center" wrapTex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178" fontId="0" fillId="0" borderId="1" xfId="0" applyNumberFormat="1" applyFont="1" applyBorder="1" applyAlignment="1">
      <alignment horizontal="center" vertical="center" wrapText="1"/>
    </xf>
    <xf numFmtId="178" fontId="5" fillId="0" borderId="4" xfId="0" applyNumberFormat="1" applyFont="1" applyBorder="1" applyAlignment="1">
      <alignment horizontal="center" vertical="center" wrapText="1"/>
    </xf>
    <xf numFmtId="178" fontId="5" fillId="0" borderId="2" xfId="0" applyNumberFormat="1" applyFont="1" applyBorder="1" applyAlignment="1">
      <alignment horizontal="center" vertical="center" wrapText="1"/>
    </xf>
    <xf numFmtId="178" fontId="5" fillId="0" borderId="5" xfId="0" applyNumberFormat="1" applyFont="1" applyBorder="1" applyAlignment="1">
      <alignment horizontal="center" vertical="center" wrapText="1"/>
    </xf>
    <xf numFmtId="178" fontId="5" fillId="0" borderId="3" xfId="0" applyNumberFormat="1" applyFont="1" applyBorder="1" applyAlignment="1">
      <alignment horizontal="center" vertical="center" wrapText="1"/>
    </xf>
    <xf numFmtId="178" fontId="7" fillId="0" borderId="5" xfId="0" applyNumberFormat="1" applyFont="1" applyBorder="1" applyAlignment="1">
      <alignment vertical="center" wrapText="1"/>
    </xf>
    <xf numFmtId="178" fontId="7" fillId="0" borderId="5" xfId="0" applyNumberFormat="1" applyFont="1" applyBorder="1" applyAlignment="1">
      <alignment horizontal="left" vertical="center" wrapText="1"/>
    </xf>
    <xf numFmtId="178" fontId="7" fillId="0" borderId="5" xfId="0" applyNumberFormat="1" applyFont="1" applyFill="1" applyBorder="1" applyAlignment="1">
      <alignment vertical="center" wrapText="1"/>
    </xf>
    <xf numFmtId="178" fontId="7" fillId="0" borderId="13" xfId="0" applyNumberFormat="1" applyFont="1" applyBorder="1" applyAlignment="1">
      <alignment vertical="center" wrapText="1"/>
    </xf>
    <xf numFmtId="178" fontId="7" fillId="0" borderId="8" xfId="0" applyNumberFormat="1" applyFont="1" applyBorder="1" applyAlignment="1">
      <alignment vertical="center" wrapText="1"/>
    </xf>
    <xf numFmtId="176" fontId="7" fillId="0" borderId="0" xfId="0" applyNumberFormat="1" applyFont="1" applyAlignment="1">
      <alignment vertical="center" wrapText="1"/>
    </xf>
    <xf numFmtId="178" fontId="8" fillId="0" borderId="5" xfId="0" applyNumberFormat="1" applyFont="1" applyFill="1" applyBorder="1" applyAlignment="1">
      <alignment vertical="center" wrapText="1"/>
    </xf>
    <xf numFmtId="0" fontId="7" fillId="0" borderId="0" xfId="0" applyFont="1" applyAlignment="1">
      <alignment vertical="center" wrapText="1"/>
    </xf>
    <xf numFmtId="179" fontId="0" fillId="0" borderId="0" xfId="0" applyNumberFormat="1" applyAlignment="1">
      <alignment vertical="center" wrapText="1"/>
    </xf>
    <xf numFmtId="176" fontId="2" fillId="0" borderId="8" xfId="0" applyNumberFormat="1" applyFont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2"/>
  <sheetViews>
    <sheetView tabSelected="1" workbookViewId="0">
      <selection activeCell="B2" sqref="B2"/>
    </sheetView>
  </sheetViews>
  <sheetFormatPr defaultRowHeight="17"/>
  <cols>
    <col min="1" max="1" width="5.1640625" bestFit="1" customWidth="1"/>
    <col min="2" max="2" width="24.25" customWidth="1"/>
    <col min="3" max="5" width="15.08203125" style="1" customWidth="1"/>
    <col min="7" max="7" width="11.25" bestFit="1" customWidth="1"/>
  </cols>
  <sheetData>
    <row r="1" spans="1:7">
      <c r="A1" s="59" t="s">
        <v>63</v>
      </c>
      <c r="B1" s="59"/>
      <c r="C1" s="59"/>
      <c r="D1" s="59"/>
      <c r="E1" s="59"/>
    </row>
    <row r="2" spans="1:7" s="2" customFormat="1">
      <c r="A2" s="15" t="s">
        <v>51</v>
      </c>
      <c r="B2" s="16" t="s">
        <v>52</v>
      </c>
      <c r="C2" s="14" t="s">
        <v>53</v>
      </c>
      <c r="D2" s="56" t="s">
        <v>54</v>
      </c>
      <c r="E2" s="13" t="s">
        <v>55</v>
      </c>
    </row>
    <row r="3" spans="1:7">
      <c r="A3" s="10" t="s">
        <v>56</v>
      </c>
      <c r="B3" s="18" t="s">
        <v>57</v>
      </c>
      <c r="C3" s="6"/>
      <c r="D3" s="6"/>
      <c r="E3" s="17"/>
    </row>
    <row r="4" spans="1:7">
      <c r="A4" s="4">
        <v>1</v>
      </c>
      <c r="B4" s="5" t="s">
        <v>58</v>
      </c>
      <c r="C4" s="6">
        <v>1453090</v>
      </c>
      <c r="D4" s="6">
        <v>1453090</v>
      </c>
      <c r="E4" s="17">
        <f>C4</f>
        <v>1453090</v>
      </c>
    </row>
    <row r="5" spans="1:7">
      <c r="A5" s="4">
        <v>2</v>
      </c>
      <c r="B5" s="5" t="s">
        <v>59</v>
      </c>
      <c r="C5" s="6">
        <v>2389441</v>
      </c>
      <c r="D5" s="3" t="s">
        <v>71</v>
      </c>
      <c r="E5" s="17">
        <f>C5</f>
        <v>2389441</v>
      </c>
    </row>
    <row r="6" spans="1:7">
      <c r="A6" s="4">
        <v>3</v>
      </c>
      <c r="B6" s="5" t="s">
        <v>60</v>
      </c>
      <c r="C6" s="6">
        <v>152154</v>
      </c>
      <c r="D6" s="3" t="s">
        <v>71</v>
      </c>
      <c r="E6" s="17">
        <f>C6</f>
        <v>152154</v>
      </c>
    </row>
    <row r="7" spans="1:7">
      <c r="A7" s="4"/>
      <c r="B7" s="5" t="s">
        <v>61</v>
      </c>
      <c r="C7" s="7">
        <f>SUM(C4:C6)</f>
        <v>3994685</v>
      </c>
      <c r="D7" s="6"/>
      <c r="E7" s="36">
        <f>SUM(E4:E6)</f>
        <v>3994685</v>
      </c>
    </row>
    <row r="8" spans="1:7">
      <c r="A8" s="10" t="s">
        <v>62</v>
      </c>
      <c r="B8" s="18" t="s">
        <v>64</v>
      </c>
      <c r="C8" s="6"/>
      <c r="D8" s="6"/>
      <c r="E8" s="17"/>
    </row>
    <row r="9" spans="1:7">
      <c r="A9" s="4">
        <v>1</v>
      </c>
      <c r="B9" s="5" t="s">
        <v>58</v>
      </c>
      <c r="C9" s="6">
        <v>278814</v>
      </c>
      <c r="D9" s="6">
        <v>278814</v>
      </c>
      <c r="E9" s="17">
        <f>C9</f>
        <v>278814</v>
      </c>
    </row>
    <row r="10" spans="1:7">
      <c r="A10" s="4">
        <v>2</v>
      </c>
      <c r="B10" s="5" t="s">
        <v>59</v>
      </c>
      <c r="C10" s="6">
        <v>689731</v>
      </c>
      <c r="D10" s="3" t="s">
        <v>71</v>
      </c>
      <c r="E10" s="17">
        <f t="shared" ref="E10:E11" si="0">C10</f>
        <v>689731</v>
      </c>
    </row>
    <row r="11" spans="1:7">
      <c r="A11" s="4">
        <v>3</v>
      </c>
      <c r="B11" s="5" t="s">
        <v>60</v>
      </c>
      <c r="C11" s="6">
        <v>37653</v>
      </c>
      <c r="D11" s="3" t="s">
        <v>71</v>
      </c>
      <c r="E11" s="17">
        <f t="shared" si="0"/>
        <v>37653</v>
      </c>
    </row>
    <row r="12" spans="1:7" ht="34">
      <c r="A12" s="8"/>
      <c r="B12" s="58" t="s">
        <v>159</v>
      </c>
      <c r="C12" s="11">
        <f>SUM(C9:C11)</f>
        <v>1006198</v>
      </c>
      <c r="D12" s="9"/>
      <c r="E12" s="37">
        <f>SUM(E9:E11)</f>
        <v>1006198</v>
      </c>
      <c r="G12" s="1"/>
    </row>
  </sheetData>
  <mergeCells count="1">
    <mergeCell ref="A1:E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>第 &amp;P 頁，共 &amp;N 頁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I87"/>
  <sheetViews>
    <sheetView view="pageBreakPreview" zoomScaleNormal="75" zoomScaleSheetLayoutView="100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C4" sqref="C4"/>
    </sheetView>
  </sheetViews>
  <sheetFormatPr defaultRowHeight="17"/>
  <cols>
    <col min="1" max="1" width="4.83203125" style="12" customWidth="1"/>
    <col min="2" max="2" width="22.1640625" style="12" customWidth="1"/>
    <col min="3" max="3" width="12.9140625" style="35" customWidth="1"/>
    <col min="4" max="4" width="12.25" style="72" customWidth="1"/>
    <col min="5" max="5" width="12.9140625" style="35" customWidth="1"/>
    <col min="6" max="6" width="13.6640625" style="74" customWidth="1"/>
    <col min="7" max="7" width="12.9140625" style="12" customWidth="1"/>
    <col min="8" max="8" width="12.9140625" style="48" customWidth="1"/>
    <col min="9" max="9" width="12.75" style="12" bestFit="1" customWidth="1"/>
    <col min="10" max="16384" width="8.6640625" style="12"/>
  </cols>
  <sheetData>
    <row r="1" spans="1:9">
      <c r="A1" s="61" t="s">
        <v>93</v>
      </c>
      <c r="B1" s="61"/>
      <c r="C1" s="61"/>
      <c r="D1" s="61"/>
      <c r="E1" s="61"/>
      <c r="F1" s="61"/>
      <c r="G1" s="61"/>
      <c r="H1" s="61"/>
    </row>
    <row r="2" spans="1:9" s="53" customFormat="1">
      <c r="A2" s="62" t="s">
        <v>0</v>
      </c>
      <c r="B2" s="64" t="s">
        <v>1</v>
      </c>
      <c r="C2" s="64" t="s">
        <v>2</v>
      </c>
      <c r="D2" s="64"/>
      <c r="E2" s="64" t="s">
        <v>3</v>
      </c>
      <c r="F2" s="64"/>
      <c r="G2" s="64" t="s">
        <v>9</v>
      </c>
      <c r="H2" s="66"/>
    </row>
    <row r="3" spans="1:9" s="53" customFormat="1">
      <c r="A3" s="63"/>
      <c r="B3" s="65"/>
      <c r="C3" s="57" t="s">
        <v>105</v>
      </c>
      <c r="D3" s="57" t="s">
        <v>16</v>
      </c>
      <c r="E3" s="57" t="s">
        <v>105</v>
      </c>
      <c r="F3" s="57" t="s">
        <v>16</v>
      </c>
      <c r="G3" s="57" t="s">
        <v>105</v>
      </c>
      <c r="H3" s="54" t="s">
        <v>67</v>
      </c>
    </row>
    <row r="4" spans="1:9">
      <c r="A4" s="25" t="s">
        <v>13</v>
      </c>
      <c r="B4" s="19" t="s">
        <v>117</v>
      </c>
      <c r="C4" s="20"/>
      <c r="D4" s="67"/>
      <c r="E4" s="20"/>
      <c r="F4" s="67"/>
      <c r="G4" s="20"/>
      <c r="H4" s="49"/>
    </row>
    <row r="5" spans="1:9">
      <c r="A5" s="25" t="s">
        <v>4</v>
      </c>
      <c r="B5" s="19" t="s">
        <v>100</v>
      </c>
      <c r="C5" s="20"/>
      <c r="D5" s="67"/>
      <c r="E5" s="20"/>
      <c r="F5" s="67"/>
      <c r="G5" s="20"/>
      <c r="H5" s="49"/>
    </row>
    <row r="6" spans="1:9">
      <c r="A6" s="26">
        <v>1</v>
      </c>
      <c r="B6" s="20" t="s">
        <v>104</v>
      </c>
      <c r="C6" s="20">
        <v>7983450</v>
      </c>
      <c r="D6" s="67" t="s">
        <v>76</v>
      </c>
      <c r="E6" s="20">
        <v>7983450</v>
      </c>
      <c r="F6" s="67" t="s">
        <v>68</v>
      </c>
      <c r="G6" s="20">
        <f>C6</f>
        <v>7983450</v>
      </c>
      <c r="H6" s="49" t="s">
        <v>70</v>
      </c>
      <c r="I6" s="41"/>
    </row>
    <row r="7" spans="1:9" ht="34">
      <c r="A7" s="26">
        <v>2</v>
      </c>
      <c r="B7" s="20" t="s">
        <v>99</v>
      </c>
      <c r="C7" s="20">
        <v>1228500</v>
      </c>
      <c r="D7" s="67" t="s">
        <v>76</v>
      </c>
      <c r="E7" s="20">
        <v>1228500</v>
      </c>
      <c r="F7" s="67" t="s">
        <v>68</v>
      </c>
      <c r="G7" s="20">
        <f>C7</f>
        <v>1228500</v>
      </c>
      <c r="H7" s="49" t="s">
        <v>70</v>
      </c>
      <c r="I7" s="41"/>
    </row>
    <row r="8" spans="1:9">
      <c r="A8" s="26">
        <v>3</v>
      </c>
      <c r="B8" s="20" t="s">
        <v>15</v>
      </c>
      <c r="C8" s="20">
        <v>8212853</v>
      </c>
      <c r="D8" s="67" t="s">
        <v>69</v>
      </c>
      <c r="E8" s="20">
        <v>8212853</v>
      </c>
      <c r="F8" s="67" t="s">
        <v>69</v>
      </c>
      <c r="G8" s="20">
        <f>C8</f>
        <v>8212853</v>
      </c>
      <c r="H8" s="49" t="s">
        <v>70</v>
      </c>
      <c r="I8" s="41"/>
    </row>
    <row r="9" spans="1:9" ht="62.5">
      <c r="A9" s="26"/>
      <c r="B9" s="20" t="s">
        <v>90</v>
      </c>
      <c r="C9" s="19">
        <f>C6+C7-C8</f>
        <v>999097</v>
      </c>
      <c r="D9" s="67"/>
      <c r="E9" s="19">
        <f>E6+E7-E8</f>
        <v>999097</v>
      </c>
      <c r="F9" s="67" t="s">
        <v>149</v>
      </c>
      <c r="G9" s="19">
        <f>G6+G7-G8</f>
        <v>999097</v>
      </c>
      <c r="H9" s="49"/>
      <c r="I9" s="75"/>
    </row>
    <row r="10" spans="1:9">
      <c r="A10" s="25" t="s">
        <v>5</v>
      </c>
      <c r="B10" s="19" t="s">
        <v>101</v>
      </c>
      <c r="C10" s="20"/>
      <c r="D10" s="67"/>
      <c r="E10" s="20"/>
      <c r="F10" s="67"/>
      <c r="G10" s="20"/>
      <c r="H10" s="49"/>
    </row>
    <row r="11" spans="1:9">
      <c r="A11" s="26">
        <v>1</v>
      </c>
      <c r="B11" s="20" t="s">
        <v>104</v>
      </c>
      <c r="C11" s="20">
        <v>13939380</v>
      </c>
      <c r="D11" s="67" t="s">
        <v>68</v>
      </c>
      <c r="E11" s="20">
        <v>13939380</v>
      </c>
      <c r="F11" s="67" t="s">
        <v>68</v>
      </c>
      <c r="G11" s="20">
        <f>C11</f>
        <v>13939380</v>
      </c>
      <c r="H11" s="49" t="s">
        <v>70</v>
      </c>
    </row>
    <row r="12" spans="1:9">
      <c r="A12" s="26">
        <v>2</v>
      </c>
      <c r="B12" s="20" t="s">
        <v>15</v>
      </c>
      <c r="C12" s="23">
        <v>10341723</v>
      </c>
      <c r="D12" s="67" t="s">
        <v>69</v>
      </c>
      <c r="E12" s="23">
        <v>10341723</v>
      </c>
      <c r="F12" s="67" t="s">
        <v>69</v>
      </c>
      <c r="G12" s="23">
        <v>10341723</v>
      </c>
      <c r="H12" s="49" t="s">
        <v>70</v>
      </c>
    </row>
    <row r="13" spans="1:9" ht="34">
      <c r="A13" s="26">
        <v>3</v>
      </c>
      <c r="B13" s="20" t="s">
        <v>72</v>
      </c>
      <c r="C13" s="27">
        <v>0</v>
      </c>
      <c r="D13" s="68" t="s">
        <v>76</v>
      </c>
      <c r="E13" s="23">
        <v>2500</v>
      </c>
      <c r="F13" s="67" t="s">
        <v>114</v>
      </c>
      <c r="G13" s="20">
        <f>E13</f>
        <v>2500</v>
      </c>
      <c r="H13" s="49" t="s">
        <v>113</v>
      </c>
    </row>
    <row r="14" spans="1:9" ht="25">
      <c r="A14" s="26">
        <v>4</v>
      </c>
      <c r="B14" s="20" t="s">
        <v>73</v>
      </c>
      <c r="C14" s="27">
        <v>0</v>
      </c>
      <c r="D14" s="68" t="s">
        <v>76</v>
      </c>
      <c r="E14" s="23">
        <v>5000</v>
      </c>
      <c r="F14" s="67" t="s">
        <v>115</v>
      </c>
      <c r="G14" s="20">
        <f>E14</f>
        <v>5000</v>
      </c>
      <c r="H14" s="49" t="s">
        <v>113</v>
      </c>
    </row>
    <row r="15" spans="1:9" ht="34">
      <c r="A15" s="26">
        <v>5</v>
      </c>
      <c r="B15" s="20" t="s">
        <v>74</v>
      </c>
      <c r="C15" s="27">
        <v>0</v>
      </c>
      <c r="D15" s="68" t="s">
        <v>76</v>
      </c>
      <c r="E15" s="23">
        <v>756333</v>
      </c>
      <c r="F15" s="67" t="s">
        <v>116</v>
      </c>
      <c r="G15" s="29">
        <v>753000</v>
      </c>
      <c r="H15" s="49" t="s">
        <v>113</v>
      </c>
    </row>
    <row r="16" spans="1:9" ht="62.5">
      <c r="A16" s="26"/>
      <c r="B16" s="20" t="s">
        <v>66</v>
      </c>
      <c r="C16" s="28">
        <f>C11-C12-C13-C14-C15</f>
        <v>3597657</v>
      </c>
      <c r="D16" s="67"/>
      <c r="E16" s="19">
        <f>E11-E12-E13-E14-E15</f>
        <v>2833824</v>
      </c>
      <c r="F16" s="67" t="s">
        <v>150</v>
      </c>
      <c r="G16" s="19">
        <f>G11-G12-G13-G14-G15</f>
        <v>2837157</v>
      </c>
      <c r="H16" s="49"/>
    </row>
    <row r="17" spans="1:8" ht="34">
      <c r="A17" s="25" t="s">
        <v>10</v>
      </c>
      <c r="B17" s="19" t="s">
        <v>102</v>
      </c>
      <c r="C17" s="20"/>
      <c r="D17" s="67"/>
      <c r="E17" s="20"/>
      <c r="F17" s="67"/>
      <c r="G17" s="20"/>
      <c r="H17" s="49"/>
    </row>
    <row r="18" spans="1:8">
      <c r="A18" s="26">
        <v>1</v>
      </c>
      <c r="B18" s="20" t="s">
        <v>104</v>
      </c>
      <c r="C18" s="27">
        <v>4609500</v>
      </c>
      <c r="D18" s="67" t="s">
        <v>68</v>
      </c>
      <c r="E18" s="20">
        <v>4609500</v>
      </c>
      <c r="F18" s="67" t="s">
        <v>68</v>
      </c>
      <c r="G18" s="20">
        <f>C18</f>
        <v>4609500</v>
      </c>
      <c r="H18" s="49" t="s">
        <v>70</v>
      </c>
    </row>
    <row r="19" spans="1:8">
      <c r="A19" s="26">
        <v>2</v>
      </c>
      <c r="B19" s="20" t="s">
        <v>15</v>
      </c>
      <c r="C19" s="23">
        <v>3400562</v>
      </c>
      <c r="D19" s="67" t="s">
        <v>69</v>
      </c>
      <c r="E19" s="23">
        <v>3400562</v>
      </c>
      <c r="F19" s="67" t="s">
        <v>65</v>
      </c>
      <c r="G19" s="20">
        <v>3400562</v>
      </c>
      <c r="H19" s="49" t="s">
        <v>70</v>
      </c>
    </row>
    <row r="20" spans="1:8" ht="62.5">
      <c r="A20" s="26"/>
      <c r="B20" s="20" t="s">
        <v>24</v>
      </c>
      <c r="C20" s="19">
        <f>C18-C19</f>
        <v>1208938</v>
      </c>
      <c r="D20" s="67"/>
      <c r="E20" s="19">
        <f>E18-E19</f>
        <v>1208938</v>
      </c>
      <c r="F20" s="67" t="s">
        <v>150</v>
      </c>
      <c r="G20" s="19">
        <f>G18-G19</f>
        <v>1208938</v>
      </c>
      <c r="H20" s="49"/>
    </row>
    <row r="21" spans="1:8" ht="34">
      <c r="A21" s="25" t="s">
        <v>14</v>
      </c>
      <c r="B21" s="19" t="s">
        <v>103</v>
      </c>
      <c r="C21" s="20"/>
      <c r="D21" s="67"/>
      <c r="E21" s="20"/>
      <c r="F21" s="67"/>
      <c r="G21" s="20"/>
      <c r="H21" s="49"/>
    </row>
    <row r="22" spans="1:8">
      <c r="A22" s="26">
        <v>1</v>
      </c>
      <c r="B22" s="20" t="s">
        <v>104</v>
      </c>
      <c r="C22" s="23">
        <v>9009000</v>
      </c>
      <c r="D22" s="67" t="s">
        <v>68</v>
      </c>
      <c r="E22" s="20">
        <v>9009000</v>
      </c>
      <c r="F22" s="67" t="s">
        <v>68</v>
      </c>
      <c r="G22" s="20">
        <f>C22</f>
        <v>9009000</v>
      </c>
      <c r="H22" s="49" t="s">
        <v>70</v>
      </c>
    </row>
    <row r="23" spans="1:8">
      <c r="A23" s="26">
        <v>2</v>
      </c>
      <c r="B23" s="20" t="s">
        <v>92</v>
      </c>
      <c r="C23" s="23">
        <v>750510</v>
      </c>
      <c r="D23" s="67" t="s">
        <v>68</v>
      </c>
      <c r="E23" s="23">
        <v>750510</v>
      </c>
      <c r="F23" s="67" t="s">
        <v>68</v>
      </c>
      <c r="G23" s="20">
        <f>C23</f>
        <v>750510</v>
      </c>
      <c r="H23" s="49" t="s">
        <v>70</v>
      </c>
    </row>
    <row r="24" spans="1:8">
      <c r="A24" s="26">
        <v>3</v>
      </c>
      <c r="B24" s="20" t="s">
        <v>15</v>
      </c>
      <c r="C24" s="20">
        <v>7277310</v>
      </c>
      <c r="D24" s="67" t="s">
        <v>69</v>
      </c>
      <c r="E24" s="20">
        <v>7277310</v>
      </c>
      <c r="F24" s="67" t="s">
        <v>69</v>
      </c>
      <c r="G24" s="20">
        <v>7277310</v>
      </c>
      <c r="H24" s="49" t="s">
        <v>70</v>
      </c>
    </row>
    <row r="25" spans="1:8" ht="62.5">
      <c r="A25" s="26"/>
      <c r="B25" s="20" t="s">
        <v>91</v>
      </c>
      <c r="C25" s="33">
        <f>C22+C23-C24</f>
        <v>2482200</v>
      </c>
      <c r="D25" s="69" t="s">
        <v>144</v>
      </c>
      <c r="E25" s="19">
        <f>E22+E23-E24</f>
        <v>2482200</v>
      </c>
      <c r="F25" s="67" t="s">
        <v>150</v>
      </c>
      <c r="G25" s="19">
        <f>G22+G23-G24</f>
        <v>2482200</v>
      </c>
      <c r="H25" s="49"/>
    </row>
    <row r="26" spans="1:8" ht="87.5">
      <c r="A26" s="26"/>
      <c r="B26" s="19" t="s">
        <v>98</v>
      </c>
      <c r="C26" s="33">
        <f>C25+C16+C20+C9</f>
        <v>8287892</v>
      </c>
      <c r="D26" s="69" t="s">
        <v>145</v>
      </c>
      <c r="E26" s="19">
        <f>E25+E16+E20+E9</f>
        <v>7524059</v>
      </c>
      <c r="F26" s="67" t="s">
        <v>151</v>
      </c>
      <c r="G26" s="19">
        <f>G25+G16+G20+G9</f>
        <v>7527392</v>
      </c>
      <c r="H26" s="49"/>
    </row>
    <row r="27" spans="1:8">
      <c r="A27" s="25" t="s">
        <v>94</v>
      </c>
      <c r="B27" s="19" t="s">
        <v>6</v>
      </c>
      <c r="C27" s="20"/>
      <c r="D27" s="67"/>
      <c r="E27" s="20"/>
      <c r="F27" s="67"/>
      <c r="G27" s="20"/>
      <c r="H27" s="49"/>
    </row>
    <row r="28" spans="1:8">
      <c r="A28" s="39" t="s">
        <v>118</v>
      </c>
      <c r="B28" s="19" t="s">
        <v>11</v>
      </c>
      <c r="C28" s="20"/>
      <c r="D28" s="67"/>
      <c r="E28" s="20"/>
      <c r="F28" s="67"/>
      <c r="G28" s="20"/>
      <c r="H28" s="49"/>
    </row>
    <row r="29" spans="1:8">
      <c r="A29" s="31">
        <v>1</v>
      </c>
      <c r="B29" s="20" t="s">
        <v>17</v>
      </c>
      <c r="C29" s="20">
        <v>3809</v>
      </c>
      <c r="D29" s="67" t="s">
        <v>69</v>
      </c>
      <c r="E29" s="20">
        <v>3809</v>
      </c>
      <c r="F29" s="67" t="s">
        <v>69</v>
      </c>
      <c r="G29" s="20">
        <f>E29</f>
        <v>3809</v>
      </c>
      <c r="H29" s="49" t="s">
        <v>70</v>
      </c>
    </row>
    <row r="30" spans="1:8">
      <c r="A30" s="31">
        <v>2</v>
      </c>
      <c r="B30" s="20" t="s">
        <v>18</v>
      </c>
      <c r="C30" s="20">
        <v>26250</v>
      </c>
      <c r="D30" s="67" t="s">
        <v>69</v>
      </c>
      <c r="E30" s="20">
        <v>26250</v>
      </c>
      <c r="F30" s="67" t="s">
        <v>69</v>
      </c>
      <c r="G30" s="20">
        <f t="shared" ref="G30:G33" si="0">E30</f>
        <v>26250</v>
      </c>
      <c r="H30" s="49" t="s">
        <v>70</v>
      </c>
    </row>
    <row r="31" spans="1:8">
      <c r="A31" s="31">
        <v>3</v>
      </c>
      <c r="B31" s="20" t="s">
        <v>19</v>
      </c>
      <c r="C31" s="20">
        <v>64575</v>
      </c>
      <c r="D31" s="67" t="s">
        <v>69</v>
      </c>
      <c r="E31" s="20">
        <v>64575</v>
      </c>
      <c r="F31" s="67" t="s">
        <v>69</v>
      </c>
      <c r="G31" s="20">
        <f t="shared" ref="G31" si="1">E31</f>
        <v>64575</v>
      </c>
      <c r="H31" s="49" t="s">
        <v>70</v>
      </c>
    </row>
    <row r="32" spans="1:8">
      <c r="A32" s="31">
        <v>4</v>
      </c>
      <c r="B32" s="20" t="s">
        <v>20</v>
      </c>
      <c r="C32" s="20">
        <v>11025</v>
      </c>
      <c r="D32" s="67" t="s">
        <v>69</v>
      </c>
      <c r="E32" s="20">
        <v>11025</v>
      </c>
      <c r="F32" s="67" t="s">
        <v>69</v>
      </c>
      <c r="G32" s="20">
        <f t="shared" si="0"/>
        <v>11025</v>
      </c>
      <c r="H32" s="49" t="s">
        <v>70</v>
      </c>
    </row>
    <row r="33" spans="1:8">
      <c r="A33" s="31">
        <v>5</v>
      </c>
      <c r="B33" s="20" t="s">
        <v>21</v>
      </c>
      <c r="C33" s="20">
        <v>1499</v>
      </c>
      <c r="D33" s="67" t="s">
        <v>69</v>
      </c>
      <c r="E33" s="20">
        <v>1499</v>
      </c>
      <c r="F33" s="67" t="s">
        <v>69</v>
      </c>
      <c r="G33" s="20">
        <f t="shared" si="0"/>
        <v>1499</v>
      </c>
      <c r="H33" s="49" t="s">
        <v>70</v>
      </c>
    </row>
    <row r="34" spans="1:8">
      <c r="A34" s="26"/>
      <c r="B34" s="20" t="s">
        <v>37</v>
      </c>
      <c r="C34" s="19">
        <f>SUM(C29:C33)</f>
        <v>107158</v>
      </c>
      <c r="D34" s="67"/>
      <c r="E34" s="19">
        <f>SUM(E29:E33)</f>
        <v>107158</v>
      </c>
      <c r="F34" s="67"/>
      <c r="G34" s="19">
        <f>SUM(G29:G33)</f>
        <v>107158</v>
      </c>
      <c r="H34" s="49"/>
    </row>
    <row r="35" spans="1:8" ht="34">
      <c r="A35" s="39" t="s">
        <v>119</v>
      </c>
      <c r="B35" s="19" t="s">
        <v>22</v>
      </c>
      <c r="C35" s="20"/>
      <c r="D35" s="67"/>
      <c r="E35" s="20"/>
      <c r="F35" s="67"/>
      <c r="G35" s="20"/>
      <c r="H35" s="49"/>
    </row>
    <row r="36" spans="1:8">
      <c r="A36" s="31">
        <v>1</v>
      </c>
      <c r="B36" s="20" t="s">
        <v>25</v>
      </c>
      <c r="C36" s="20">
        <v>0</v>
      </c>
      <c r="D36" s="67" t="s">
        <v>77</v>
      </c>
      <c r="E36" s="20">
        <v>318990</v>
      </c>
      <c r="F36" s="67" t="s">
        <v>129</v>
      </c>
      <c r="G36" s="20">
        <f>E36</f>
        <v>318990</v>
      </c>
      <c r="H36" s="49" t="s">
        <v>113</v>
      </c>
    </row>
    <row r="37" spans="1:8">
      <c r="A37" s="31">
        <v>2</v>
      </c>
      <c r="B37" s="20" t="s">
        <v>26</v>
      </c>
      <c r="C37" s="20">
        <v>0</v>
      </c>
      <c r="D37" s="67" t="s">
        <v>77</v>
      </c>
      <c r="E37" s="20">
        <v>323400</v>
      </c>
      <c r="F37" s="67" t="s">
        <v>130</v>
      </c>
      <c r="G37" s="20">
        <f>E37</f>
        <v>323400</v>
      </c>
      <c r="H37" s="49" t="s">
        <v>113</v>
      </c>
    </row>
    <row r="38" spans="1:8">
      <c r="A38" s="31">
        <v>3</v>
      </c>
      <c r="B38" s="20" t="s">
        <v>27</v>
      </c>
      <c r="C38" s="20">
        <v>0</v>
      </c>
      <c r="D38" s="67" t="s">
        <v>78</v>
      </c>
      <c r="E38" s="20">
        <v>161700</v>
      </c>
      <c r="F38" s="67" t="s">
        <v>131</v>
      </c>
      <c r="G38" s="20">
        <f>E38</f>
        <v>161700</v>
      </c>
      <c r="H38" s="49" t="s">
        <v>113</v>
      </c>
    </row>
    <row r="39" spans="1:8">
      <c r="A39" s="31">
        <v>4</v>
      </c>
      <c r="B39" s="20" t="s">
        <v>28</v>
      </c>
      <c r="C39" s="20">
        <v>0</v>
      </c>
      <c r="D39" s="67" t="s">
        <v>78</v>
      </c>
      <c r="E39" s="20">
        <v>1403567</v>
      </c>
      <c r="F39" s="69" t="s">
        <v>132</v>
      </c>
      <c r="G39" s="29">
        <v>1314527</v>
      </c>
      <c r="H39" s="49" t="s">
        <v>113</v>
      </c>
    </row>
    <row r="40" spans="1:8">
      <c r="A40" s="32"/>
      <c r="B40" s="20" t="s">
        <v>120</v>
      </c>
      <c r="C40" s="19">
        <f>SUM(C36:C39)</f>
        <v>0</v>
      </c>
      <c r="D40" s="67"/>
      <c r="E40" s="19">
        <f>SUM(E36:E39)</f>
        <v>2207657</v>
      </c>
      <c r="F40" s="67"/>
      <c r="G40" s="19">
        <f>SUM(G36:G39)</f>
        <v>2118617</v>
      </c>
      <c r="H40" s="49"/>
    </row>
    <row r="41" spans="1:8">
      <c r="A41" s="26"/>
      <c r="B41" s="19" t="s">
        <v>108</v>
      </c>
      <c r="C41" s="19">
        <f>C40+C34</f>
        <v>107158</v>
      </c>
      <c r="D41" s="67"/>
      <c r="E41" s="19">
        <f>E40+E34</f>
        <v>2314815</v>
      </c>
      <c r="F41" s="67"/>
      <c r="G41" s="19">
        <f>G40+G34</f>
        <v>2225775</v>
      </c>
      <c r="H41" s="49"/>
    </row>
    <row r="42" spans="1:8">
      <c r="A42" s="25" t="s">
        <v>96</v>
      </c>
      <c r="B42" s="19" t="s">
        <v>7</v>
      </c>
      <c r="C42" s="20"/>
      <c r="D42" s="67"/>
      <c r="E42" s="20"/>
      <c r="F42" s="67"/>
      <c r="G42" s="20"/>
      <c r="H42" s="49"/>
    </row>
    <row r="43" spans="1:8">
      <c r="A43" s="39" t="s">
        <v>121</v>
      </c>
      <c r="B43" s="19" t="s">
        <v>12</v>
      </c>
      <c r="C43" s="20"/>
      <c r="D43" s="67"/>
      <c r="E43" s="20"/>
      <c r="F43" s="67"/>
      <c r="G43" s="20"/>
      <c r="H43" s="49"/>
    </row>
    <row r="44" spans="1:8">
      <c r="A44" s="31">
        <v>1</v>
      </c>
      <c r="B44" s="20" t="s">
        <v>31</v>
      </c>
      <c r="C44" s="20">
        <v>0</v>
      </c>
      <c r="D44" s="67" t="s">
        <v>79</v>
      </c>
      <c r="E44" s="20">
        <v>131513</v>
      </c>
      <c r="F44" s="67" t="s">
        <v>134</v>
      </c>
      <c r="G44" s="23">
        <f>E44</f>
        <v>131513</v>
      </c>
      <c r="H44" s="49" t="s">
        <v>113</v>
      </c>
    </row>
    <row r="45" spans="1:8">
      <c r="A45" s="31">
        <v>2</v>
      </c>
      <c r="B45" s="20" t="s">
        <v>32</v>
      </c>
      <c r="C45" s="20">
        <v>0</v>
      </c>
      <c r="D45" s="67" t="s">
        <v>80</v>
      </c>
      <c r="E45" s="20">
        <v>17325</v>
      </c>
      <c r="F45" s="67" t="s">
        <v>134</v>
      </c>
      <c r="G45" s="23">
        <f>E45</f>
        <v>17325</v>
      </c>
      <c r="H45" s="49" t="s">
        <v>113</v>
      </c>
    </row>
    <row r="46" spans="1:8" ht="34">
      <c r="A46" s="31">
        <v>3</v>
      </c>
      <c r="B46" s="20" t="s">
        <v>33</v>
      </c>
      <c r="C46" s="20">
        <v>0</v>
      </c>
      <c r="D46" s="67" t="s">
        <v>80</v>
      </c>
      <c r="E46" s="20">
        <v>387975</v>
      </c>
      <c r="F46" s="67" t="s">
        <v>134</v>
      </c>
      <c r="G46" s="20">
        <f>E46</f>
        <v>387975</v>
      </c>
      <c r="H46" s="49" t="s">
        <v>113</v>
      </c>
    </row>
    <row r="47" spans="1:8">
      <c r="A47" s="31">
        <v>4</v>
      </c>
      <c r="B47" s="20" t="s">
        <v>38</v>
      </c>
      <c r="C47" s="20">
        <v>22313</v>
      </c>
      <c r="D47" s="67" t="s">
        <v>75</v>
      </c>
      <c r="E47" s="20">
        <v>22313</v>
      </c>
      <c r="F47" s="67" t="s">
        <v>133</v>
      </c>
      <c r="G47" s="20">
        <f>E47</f>
        <v>22313</v>
      </c>
      <c r="H47" s="49" t="s">
        <v>156</v>
      </c>
    </row>
    <row r="48" spans="1:8">
      <c r="A48" s="32"/>
      <c r="B48" s="20" t="s">
        <v>123</v>
      </c>
      <c r="C48" s="19">
        <f>SUM(C44:C47)</f>
        <v>22313</v>
      </c>
      <c r="D48" s="67"/>
      <c r="E48" s="19">
        <f>SUM(E44:E47)</f>
        <v>559126</v>
      </c>
      <c r="F48" s="67"/>
      <c r="G48" s="19">
        <f>SUM(G44:G47)</f>
        <v>559126</v>
      </c>
      <c r="H48" s="49"/>
    </row>
    <row r="49" spans="1:8">
      <c r="A49" s="39" t="s">
        <v>118</v>
      </c>
      <c r="B49" s="19" t="s">
        <v>11</v>
      </c>
      <c r="C49" s="20"/>
      <c r="D49" s="67"/>
      <c r="E49" s="20"/>
      <c r="F49" s="67"/>
      <c r="G49" s="20"/>
      <c r="H49" s="49"/>
    </row>
    <row r="50" spans="1:8" ht="34">
      <c r="A50" s="31">
        <v>1</v>
      </c>
      <c r="B50" s="21" t="s">
        <v>34</v>
      </c>
      <c r="C50" s="20">
        <v>0</v>
      </c>
      <c r="D50" s="67" t="s">
        <v>81</v>
      </c>
      <c r="E50" s="20">
        <v>64050</v>
      </c>
      <c r="F50" s="67" t="s">
        <v>134</v>
      </c>
      <c r="G50" s="29">
        <v>0</v>
      </c>
      <c r="H50" s="49" t="s">
        <v>113</v>
      </c>
    </row>
    <row r="51" spans="1:8" ht="34">
      <c r="A51" s="31">
        <v>2</v>
      </c>
      <c r="B51" s="21" t="s">
        <v>35</v>
      </c>
      <c r="C51" s="20">
        <v>31185</v>
      </c>
      <c r="D51" s="67" t="s">
        <v>75</v>
      </c>
      <c r="E51" s="20">
        <v>31185</v>
      </c>
      <c r="F51" s="67"/>
      <c r="G51" s="20">
        <f>E51</f>
        <v>31185</v>
      </c>
      <c r="H51" s="49" t="s">
        <v>156</v>
      </c>
    </row>
    <row r="52" spans="1:8">
      <c r="A52" s="31">
        <v>3</v>
      </c>
      <c r="B52" s="21" t="s">
        <v>36</v>
      </c>
      <c r="C52" s="20">
        <v>154875</v>
      </c>
      <c r="D52" s="67" t="s">
        <v>75</v>
      </c>
      <c r="E52" s="20">
        <v>154875</v>
      </c>
      <c r="F52" s="67"/>
      <c r="G52" s="20">
        <f>E52</f>
        <v>154875</v>
      </c>
      <c r="H52" s="49" t="s">
        <v>156</v>
      </c>
    </row>
    <row r="53" spans="1:8">
      <c r="A53" s="31">
        <v>4</v>
      </c>
      <c r="B53" s="21" t="s">
        <v>36</v>
      </c>
      <c r="C53" s="20">
        <v>69300</v>
      </c>
      <c r="D53" s="67" t="s">
        <v>75</v>
      </c>
      <c r="E53" s="20">
        <v>69300</v>
      </c>
      <c r="F53" s="67"/>
      <c r="G53" s="20">
        <f>E53</f>
        <v>69300</v>
      </c>
      <c r="H53" s="49" t="s">
        <v>156</v>
      </c>
    </row>
    <row r="54" spans="1:8">
      <c r="A54" s="26"/>
      <c r="B54" s="20" t="s">
        <v>124</v>
      </c>
      <c r="C54" s="19">
        <f>SUM(C50:C53)</f>
        <v>255360</v>
      </c>
      <c r="D54" s="67"/>
      <c r="E54" s="19">
        <f>SUM(E50:E53)</f>
        <v>319410</v>
      </c>
      <c r="F54" s="67"/>
      <c r="G54" s="19">
        <f>SUM(G50:G53)</f>
        <v>255360</v>
      </c>
      <c r="H54" s="49"/>
    </row>
    <row r="55" spans="1:8" ht="34">
      <c r="A55" s="39" t="s">
        <v>122</v>
      </c>
      <c r="B55" s="19" t="s">
        <v>23</v>
      </c>
      <c r="C55" s="20"/>
      <c r="D55" s="67"/>
      <c r="E55" s="20"/>
      <c r="F55" s="67"/>
      <c r="G55" s="20"/>
      <c r="H55" s="49"/>
    </row>
    <row r="56" spans="1:8" ht="34">
      <c r="A56" s="31">
        <v>1</v>
      </c>
      <c r="B56" s="20" t="s">
        <v>39</v>
      </c>
      <c r="C56" s="20">
        <v>0</v>
      </c>
      <c r="D56" s="67" t="s">
        <v>82</v>
      </c>
      <c r="E56" s="20">
        <v>272376</v>
      </c>
      <c r="F56" s="67" t="s">
        <v>136</v>
      </c>
      <c r="G56" s="29">
        <v>0</v>
      </c>
      <c r="H56" s="49" t="s">
        <v>113</v>
      </c>
    </row>
    <row r="57" spans="1:8">
      <c r="A57" s="31">
        <v>2</v>
      </c>
      <c r="B57" s="20" t="s">
        <v>40</v>
      </c>
      <c r="C57" s="20">
        <v>18900</v>
      </c>
      <c r="D57" s="67" t="s">
        <v>75</v>
      </c>
      <c r="E57" s="20">
        <v>18900</v>
      </c>
      <c r="F57" s="67"/>
      <c r="G57" s="20">
        <f>E57</f>
        <v>18900</v>
      </c>
      <c r="H57" s="49" t="s">
        <v>70</v>
      </c>
    </row>
    <row r="58" spans="1:8">
      <c r="A58" s="26"/>
      <c r="B58" s="20" t="s">
        <v>125</v>
      </c>
      <c r="C58" s="19">
        <f>SUM(C56:C57)</f>
        <v>18900</v>
      </c>
      <c r="D58" s="67"/>
      <c r="E58" s="19">
        <f>SUM(E56:E57)</f>
        <v>291276</v>
      </c>
      <c r="F58" s="67"/>
      <c r="G58" s="19">
        <f>SUM(G56:G57)</f>
        <v>18900</v>
      </c>
      <c r="H58" s="49"/>
    </row>
    <row r="59" spans="1:8" ht="34">
      <c r="A59" s="39" t="s">
        <v>119</v>
      </c>
      <c r="B59" s="19" t="s">
        <v>22</v>
      </c>
      <c r="C59" s="20"/>
      <c r="D59" s="67"/>
      <c r="E59" s="20"/>
      <c r="F59" s="67"/>
      <c r="G59" s="20"/>
      <c r="H59" s="49"/>
    </row>
    <row r="60" spans="1:8" ht="40.5">
      <c r="A60" s="31">
        <v>1</v>
      </c>
      <c r="B60" s="20" t="s">
        <v>29</v>
      </c>
      <c r="C60" s="20">
        <v>0</v>
      </c>
      <c r="D60" s="67" t="s">
        <v>83</v>
      </c>
      <c r="E60" s="20">
        <v>658350</v>
      </c>
      <c r="F60" s="67" t="s">
        <v>137</v>
      </c>
      <c r="G60" s="40" t="s">
        <v>147</v>
      </c>
      <c r="H60" s="49" t="s">
        <v>146</v>
      </c>
    </row>
    <row r="61" spans="1:8">
      <c r="A61" s="31">
        <v>2</v>
      </c>
      <c r="B61" s="20" t="s">
        <v>30</v>
      </c>
      <c r="C61" s="20">
        <v>0</v>
      </c>
      <c r="D61" s="67" t="s">
        <v>84</v>
      </c>
      <c r="E61" s="20">
        <v>243985</v>
      </c>
      <c r="F61" s="67" t="s">
        <v>48</v>
      </c>
      <c r="G61" s="29">
        <v>0</v>
      </c>
      <c r="H61" s="49" t="s">
        <v>113</v>
      </c>
    </row>
    <row r="62" spans="1:8">
      <c r="A62" s="26"/>
      <c r="B62" s="20" t="s">
        <v>126</v>
      </c>
      <c r="C62" s="19">
        <f>SUM(C60:C61)</f>
        <v>0</v>
      </c>
      <c r="D62" s="67"/>
      <c r="E62" s="19">
        <f>SUM(E60:E61)</f>
        <v>902335</v>
      </c>
      <c r="F62" s="67"/>
      <c r="G62" s="19">
        <f>SUM(G60:G61)</f>
        <v>0</v>
      </c>
      <c r="H62" s="49"/>
    </row>
    <row r="63" spans="1:8">
      <c r="A63" s="26"/>
      <c r="B63" s="19" t="s">
        <v>109</v>
      </c>
      <c r="C63" s="19">
        <f>C48+C54+C58+C62</f>
        <v>296573</v>
      </c>
      <c r="D63" s="67"/>
      <c r="E63" s="19">
        <f>E48+E54+E58+E62</f>
        <v>2072147</v>
      </c>
      <c r="F63" s="67"/>
      <c r="G63" s="33">
        <f>G48+G54+G58+G62</f>
        <v>833386</v>
      </c>
      <c r="H63" s="49"/>
    </row>
    <row r="64" spans="1:8" ht="34">
      <c r="A64" s="26"/>
      <c r="B64" s="19" t="s">
        <v>152</v>
      </c>
      <c r="C64" s="42" t="s">
        <v>153</v>
      </c>
      <c r="D64" s="67"/>
      <c r="E64" s="19">
        <f>E63+E41</f>
        <v>4386962</v>
      </c>
      <c r="F64" s="67"/>
      <c r="G64" s="55" t="s">
        <v>153</v>
      </c>
      <c r="H64" s="49"/>
    </row>
    <row r="65" spans="1:8" ht="34">
      <c r="A65" s="26"/>
      <c r="B65" s="19" t="s">
        <v>111</v>
      </c>
      <c r="C65" s="19">
        <f>C26-C41-C63</f>
        <v>7884161</v>
      </c>
      <c r="D65" s="67"/>
      <c r="E65" s="42" t="s">
        <v>153</v>
      </c>
      <c r="F65" s="67"/>
      <c r="G65" s="33">
        <f>G26-G41-G63</f>
        <v>4468231</v>
      </c>
      <c r="H65" s="49"/>
    </row>
    <row r="66" spans="1:8" ht="87.5">
      <c r="A66" s="25" t="s">
        <v>106</v>
      </c>
      <c r="B66" s="19" t="s">
        <v>95</v>
      </c>
      <c r="C66" s="33">
        <v>0</v>
      </c>
      <c r="D66" s="69" t="s">
        <v>97</v>
      </c>
      <c r="E66" s="33">
        <v>0</v>
      </c>
      <c r="F66" s="67" t="s">
        <v>155</v>
      </c>
      <c r="G66" s="33">
        <v>3554133</v>
      </c>
      <c r="H66" s="49" t="s">
        <v>113</v>
      </c>
    </row>
    <row r="67" spans="1:8" ht="34">
      <c r="A67" s="26"/>
      <c r="B67" s="20" t="s">
        <v>110</v>
      </c>
      <c r="C67" s="19">
        <f>C26-C41-C63-C66</f>
        <v>7884161</v>
      </c>
      <c r="D67" s="67"/>
      <c r="E67" s="33">
        <f>E26-E41-E63-E66</f>
        <v>3137097</v>
      </c>
      <c r="F67" s="73"/>
      <c r="G67" s="33">
        <f>G26-G41-G63-G66</f>
        <v>914098</v>
      </c>
      <c r="H67" s="50"/>
    </row>
    <row r="68" spans="1:8">
      <c r="A68" s="25" t="s">
        <v>107</v>
      </c>
      <c r="B68" s="19" t="s">
        <v>8</v>
      </c>
      <c r="C68" s="20"/>
      <c r="D68" s="67"/>
      <c r="E68" s="20"/>
      <c r="F68" s="67"/>
      <c r="G68" s="20"/>
      <c r="H68" s="49"/>
    </row>
    <row r="69" spans="1:8">
      <c r="A69" s="39" t="s">
        <v>121</v>
      </c>
      <c r="B69" s="19" t="s">
        <v>12</v>
      </c>
      <c r="C69" s="20"/>
      <c r="D69" s="67"/>
      <c r="E69" s="20"/>
      <c r="F69" s="67"/>
      <c r="G69" s="20"/>
      <c r="H69" s="49"/>
    </row>
    <row r="70" spans="1:8">
      <c r="A70" s="31">
        <v>1</v>
      </c>
      <c r="B70" s="20" t="s">
        <v>41</v>
      </c>
      <c r="C70" s="20">
        <v>0</v>
      </c>
      <c r="D70" s="67" t="s">
        <v>85</v>
      </c>
      <c r="E70" s="20">
        <v>126000</v>
      </c>
      <c r="F70" s="67" t="s">
        <v>138</v>
      </c>
      <c r="G70" s="29">
        <v>0</v>
      </c>
      <c r="H70" s="49" t="s">
        <v>113</v>
      </c>
    </row>
    <row r="71" spans="1:8" ht="34">
      <c r="A71" s="31">
        <v>2</v>
      </c>
      <c r="B71" s="20" t="s">
        <v>49</v>
      </c>
      <c r="C71" s="20">
        <v>0</v>
      </c>
      <c r="D71" s="67" t="s">
        <v>85</v>
      </c>
      <c r="E71" s="20">
        <v>100107</v>
      </c>
      <c r="F71" s="67" t="s">
        <v>138</v>
      </c>
      <c r="G71" s="29">
        <v>0</v>
      </c>
      <c r="H71" s="49" t="s">
        <v>113</v>
      </c>
    </row>
    <row r="72" spans="1:8" ht="51">
      <c r="A72" s="31">
        <v>3</v>
      </c>
      <c r="B72" s="20" t="s">
        <v>50</v>
      </c>
      <c r="C72" s="20">
        <v>0</v>
      </c>
      <c r="D72" s="67" t="s">
        <v>85</v>
      </c>
      <c r="E72" s="20">
        <v>97125</v>
      </c>
      <c r="F72" s="67" t="s">
        <v>138</v>
      </c>
      <c r="G72" s="29">
        <v>0</v>
      </c>
      <c r="H72" s="49" t="s">
        <v>113</v>
      </c>
    </row>
    <row r="73" spans="1:8">
      <c r="A73" s="31">
        <v>4</v>
      </c>
      <c r="B73" s="20" t="s">
        <v>42</v>
      </c>
      <c r="C73" s="20">
        <v>0</v>
      </c>
      <c r="D73" s="67" t="s">
        <v>86</v>
      </c>
      <c r="E73" s="20">
        <v>1071914</v>
      </c>
      <c r="F73" s="67" t="s">
        <v>139</v>
      </c>
      <c r="G73" s="29">
        <v>0</v>
      </c>
      <c r="H73" s="49" t="s">
        <v>113</v>
      </c>
    </row>
    <row r="74" spans="1:8" ht="34">
      <c r="A74" s="31">
        <v>5</v>
      </c>
      <c r="B74" s="20" t="s">
        <v>43</v>
      </c>
      <c r="C74" s="20">
        <v>0</v>
      </c>
      <c r="D74" s="67" t="s">
        <v>87</v>
      </c>
      <c r="E74" s="20">
        <v>84000</v>
      </c>
      <c r="F74" s="67" t="s">
        <v>140</v>
      </c>
      <c r="G74" s="29">
        <v>0</v>
      </c>
      <c r="H74" s="49" t="s">
        <v>113</v>
      </c>
    </row>
    <row r="75" spans="1:8" ht="34">
      <c r="A75" s="31">
        <v>6</v>
      </c>
      <c r="B75" s="20" t="s">
        <v>44</v>
      </c>
      <c r="C75" s="20">
        <v>0</v>
      </c>
      <c r="D75" s="67" t="s">
        <v>87</v>
      </c>
      <c r="E75" s="20">
        <v>58800</v>
      </c>
      <c r="F75" s="67" t="s">
        <v>141</v>
      </c>
      <c r="G75" s="29">
        <v>0</v>
      </c>
      <c r="H75" s="49" t="s">
        <v>113</v>
      </c>
    </row>
    <row r="76" spans="1:8">
      <c r="A76" s="32"/>
      <c r="B76" s="20" t="s">
        <v>123</v>
      </c>
      <c r="C76" s="19">
        <f>SUM(C70:C75)</f>
        <v>0</v>
      </c>
      <c r="D76" s="67"/>
      <c r="E76" s="19">
        <f>SUM(E70:E75)</f>
        <v>1537946</v>
      </c>
      <c r="F76" s="67"/>
      <c r="G76" s="19">
        <f>SUM(G70:G75)</f>
        <v>0</v>
      </c>
      <c r="H76" s="49"/>
    </row>
    <row r="77" spans="1:8">
      <c r="A77" s="39" t="s">
        <v>118</v>
      </c>
      <c r="B77" s="19" t="s">
        <v>11</v>
      </c>
      <c r="C77" s="20"/>
      <c r="D77" s="67"/>
      <c r="E77" s="20"/>
      <c r="F77" s="67"/>
      <c r="G77" s="20"/>
      <c r="H77" s="49"/>
    </row>
    <row r="78" spans="1:8" ht="34">
      <c r="A78" s="31">
        <v>1</v>
      </c>
      <c r="B78" s="20" t="s">
        <v>45</v>
      </c>
      <c r="C78" s="20">
        <v>76844</v>
      </c>
      <c r="D78" s="67" t="s">
        <v>69</v>
      </c>
      <c r="E78" s="20">
        <v>76844</v>
      </c>
      <c r="F78" s="67"/>
      <c r="G78" s="20">
        <f>E78</f>
        <v>76844</v>
      </c>
      <c r="H78" s="49" t="s">
        <v>156</v>
      </c>
    </row>
    <row r="79" spans="1:8">
      <c r="A79" s="30"/>
      <c r="B79" s="22" t="s">
        <v>124</v>
      </c>
      <c r="C79" s="19">
        <f>SUM(C78)</f>
        <v>76844</v>
      </c>
      <c r="D79" s="67"/>
      <c r="E79" s="19">
        <f>SUM(E78)</f>
        <v>76844</v>
      </c>
      <c r="F79" s="67"/>
      <c r="G79" s="19">
        <f>SUM(G78)</f>
        <v>76844</v>
      </c>
      <c r="H79" s="49"/>
    </row>
    <row r="80" spans="1:8" ht="34">
      <c r="A80" s="30" t="s">
        <v>122</v>
      </c>
      <c r="B80" s="19" t="s">
        <v>22</v>
      </c>
      <c r="C80" s="20"/>
      <c r="D80" s="67"/>
      <c r="E80" s="20"/>
      <c r="F80" s="67"/>
      <c r="G80" s="20"/>
      <c r="H80" s="49"/>
    </row>
    <row r="81" spans="1:8" ht="40.5">
      <c r="A81" s="31">
        <v>1</v>
      </c>
      <c r="B81" s="20" t="s">
        <v>46</v>
      </c>
      <c r="C81" s="20">
        <v>0</v>
      </c>
      <c r="D81" s="67" t="s">
        <v>88</v>
      </c>
      <c r="E81" s="20">
        <v>837375</v>
      </c>
      <c r="F81" s="67" t="s">
        <v>142</v>
      </c>
      <c r="G81" s="23">
        <v>1311975</v>
      </c>
      <c r="H81" s="50" t="s">
        <v>148</v>
      </c>
    </row>
    <row r="82" spans="1:8">
      <c r="A82" s="31">
        <v>2</v>
      </c>
      <c r="B82" s="20" t="s">
        <v>47</v>
      </c>
      <c r="C82" s="20">
        <v>0</v>
      </c>
      <c r="D82" s="67" t="s">
        <v>89</v>
      </c>
      <c r="E82" s="20">
        <v>150000</v>
      </c>
      <c r="F82" s="67" t="s">
        <v>143</v>
      </c>
      <c r="G82" s="29">
        <v>76808</v>
      </c>
      <c r="H82" s="49" t="s">
        <v>135</v>
      </c>
    </row>
    <row r="83" spans="1:8">
      <c r="A83" s="30"/>
      <c r="B83" s="22" t="s">
        <v>127</v>
      </c>
      <c r="C83" s="19">
        <f>SUM(C81:C82)</f>
        <v>0</v>
      </c>
      <c r="D83" s="67"/>
      <c r="E83" s="19">
        <f>SUM(E81:E82)</f>
        <v>987375</v>
      </c>
      <c r="F83" s="67"/>
      <c r="G83" s="19">
        <f>SUM(G81:G82)</f>
        <v>1388783</v>
      </c>
      <c r="H83" s="49"/>
    </row>
    <row r="84" spans="1:8">
      <c r="A84" s="30"/>
      <c r="B84" s="22" t="s">
        <v>128</v>
      </c>
      <c r="C84" s="19">
        <f>C76+C79+C83</f>
        <v>76844</v>
      </c>
      <c r="D84" s="67"/>
      <c r="E84" s="19">
        <f>E76+E79+E83</f>
        <v>2602165</v>
      </c>
      <c r="F84" s="67"/>
      <c r="G84" s="19">
        <f>G76+G79+G83</f>
        <v>1465627</v>
      </c>
      <c r="H84" s="49"/>
    </row>
    <row r="85" spans="1:8" ht="51">
      <c r="A85" s="43"/>
      <c r="B85" s="44" t="s">
        <v>157</v>
      </c>
      <c r="C85" s="47" t="s">
        <v>153</v>
      </c>
      <c r="D85" s="70"/>
      <c r="E85" s="45">
        <f>E64+E66+E84</f>
        <v>6989127</v>
      </c>
      <c r="F85" s="70"/>
      <c r="G85" s="47" t="s">
        <v>153</v>
      </c>
      <c r="H85" s="51"/>
    </row>
    <row r="86" spans="1:8" ht="34">
      <c r="A86" s="34"/>
      <c r="B86" s="24" t="s">
        <v>112</v>
      </c>
      <c r="C86" s="38">
        <f>C67-C84</f>
        <v>7807317</v>
      </c>
      <c r="D86" s="71"/>
      <c r="E86" s="76" t="s">
        <v>160</v>
      </c>
      <c r="F86" s="71" t="s">
        <v>154</v>
      </c>
      <c r="G86" s="46">
        <f>G67-G84</f>
        <v>-551529</v>
      </c>
      <c r="H86" s="52"/>
    </row>
    <row r="87" spans="1:8">
      <c r="A87" s="60" t="s">
        <v>158</v>
      </c>
      <c r="B87" s="60"/>
      <c r="C87" s="60"/>
      <c r="D87" s="60"/>
      <c r="E87" s="60"/>
      <c r="F87" s="60"/>
      <c r="G87" s="60"/>
      <c r="H87" s="60"/>
    </row>
  </sheetData>
  <mergeCells count="7">
    <mergeCell ref="A87:H87"/>
    <mergeCell ref="A1:H1"/>
    <mergeCell ref="A2:A3"/>
    <mergeCell ref="B2:B3"/>
    <mergeCell ref="C2:D2"/>
    <mergeCell ref="E2:F2"/>
    <mergeCell ref="G2:H2"/>
  </mergeCells>
  <phoneticPr fontId="1" type="noConversion"/>
  <printOptions horizontalCentered="1" gridLines="1"/>
  <pageMargins left="0.51181102362204722" right="0.51181102362204722" top="0.55118110236220474" bottom="0.55118110236220474" header="0.31496062992125984" footer="0.31496062992125984"/>
  <pageSetup paperSize="9" scale="80" orientation="portrait" r:id="rId1"/>
  <headerFooter>
    <oddFooter>第 &amp;P 頁，共 &amp;N 頁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已命名的範圍</vt:lpstr>
      </vt:variant>
      <vt:variant>
        <vt:i4>2</vt:i4>
      </vt:variant>
    </vt:vector>
  </HeadingPairs>
  <TitlesOfParts>
    <vt:vector size="4" baseType="lpstr">
      <vt:lpstr>附表1</vt:lpstr>
      <vt:lpstr>附表2</vt:lpstr>
      <vt:lpstr>附表2!Print_Area</vt:lpstr>
      <vt:lpstr>附表2!Print_Titles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張文瑞</dc:creator>
  <cp:lastModifiedBy>張文瑞</cp:lastModifiedBy>
  <cp:lastPrinted>2018-05-02T07:07:28Z</cp:lastPrinted>
  <dcterms:created xsi:type="dcterms:W3CDTF">2018-04-09T03:11:22Z</dcterms:created>
  <dcterms:modified xsi:type="dcterms:W3CDTF">2018-05-02T07:38:32Z</dcterms:modified>
</cp:coreProperties>
</file>