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文書交換平台\"/>
    </mc:Choice>
  </mc:AlternateContent>
  <bookViews>
    <workbookView xWindow="0" yWindow="0" windowWidth="21268" windowHeight="8784" activeTab="1"/>
  </bookViews>
  <sheets>
    <sheet name="附表一" sheetId="2" r:id="rId1"/>
    <sheet name="附表二" sheetId="1" r:id="rId2"/>
    <sheet name="附表三" sheetId="3" r:id="rId3"/>
    <sheet name="附表四" sheetId="7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0" i="7" l="1"/>
  <c r="C7" i="7" l="1"/>
  <c r="E7" i="7"/>
  <c r="G7" i="7" s="1"/>
  <c r="C17" i="7"/>
  <c r="E17" i="7" s="1"/>
  <c r="G17" i="7" s="1"/>
  <c r="C19" i="7"/>
  <c r="E19" i="7"/>
  <c r="G19" i="7" s="1"/>
  <c r="E6" i="3" l="1"/>
  <c r="G6" i="3"/>
  <c r="H6" i="3" s="1"/>
  <c r="E7" i="3"/>
  <c r="G7" i="3"/>
  <c r="H7" i="3"/>
  <c r="E8" i="3"/>
  <c r="G8" i="3" s="1"/>
  <c r="H8" i="3" s="1"/>
  <c r="E9" i="3"/>
  <c r="G9" i="3"/>
  <c r="H9" i="3" s="1"/>
  <c r="E10" i="3"/>
  <c r="G10" i="3"/>
  <c r="H10" i="3"/>
  <c r="E11" i="3"/>
  <c r="G11" i="3"/>
  <c r="H11" i="3"/>
  <c r="E12" i="3"/>
  <c r="G12" i="3" s="1"/>
  <c r="H12" i="3" s="1"/>
  <c r="E13" i="3"/>
  <c r="G13" i="3"/>
  <c r="H13" i="3" s="1"/>
  <c r="E14" i="3"/>
  <c r="G14" i="3"/>
  <c r="H14" i="3"/>
  <c r="E15" i="3"/>
  <c r="G15" i="3"/>
  <c r="H15" i="3"/>
  <c r="E16" i="3"/>
  <c r="G16" i="3" s="1"/>
  <c r="H16" i="3" s="1"/>
  <c r="E17" i="3"/>
  <c r="G17" i="3"/>
  <c r="H17" i="3" s="1"/>
  <c r="E18" i="3"/>
  <c r="G18" i="3"/>
  <c r="H18" i="3"/>
  <c r="C19" i="3"/>
  <c r="E6" i="1"/>
  <c r="G6" i="1"/>
  <c r="H6" i="1"/>
  <c r="E7" i="1"/>
  <c r="G7" i="1"/>
  <c r="H7" i="1"/>
  <c r="E8" i="1"/>
  <c r="G8" i="1" s="1"/>
  <c r="H8" i="1" s="1"/>
  <c r="E9" i="1"/>
  <c r="G9" i="1"/>
  <c r="H9" i="1" s="1"/>
  <c r="E10" i="1"/>
  <c r="G10" i="1"/>
  <c r="H10" i="1"/>
  <c r="E11" i="1"/>
  <c r="G11" i="1"/>
  <c r="H11" i="1"/>
  <c r="E12" i="1"/>
  <c r="G12" i="1" s="1"/>
  <c r="H12" i="1" s="1"/>
  <c r="E13" i="1"/>
  <c r="G13" i="1"/>
  <c r="H13" i="1" s="1"/>
  <c r="E14" i="1"/>
  <c r="G14" i="1"/>
  <c r="H14" i="1"/>
  <c r="E15" i="1"/>
  <c r="G15" i="1"/>
  <c r="H15" i="1"/>
  <c r="E16" i="1"/>
  <c r="G16" i="1" s="1"/>
  <c r="H16" i="1" s="1"/>
  <c r="E17" i="1"/>
  <c r="G17" i="1"/>
  <c r="H17" i="1" s="1"/>
  <c r="E18" i="1"/>
  <c r="G18" i="1"/>
  <c r="H18" i="1"/>
  <c r="C19" i="1"/>
</calcChain>
</file>

<file path=xl/sharedStrings.xml><?xml version="1.0" encoding="utf-8"?>
<sst xmlns="http://schemas.openxmlformats.org/spreadsheetml/2006/main" count="148" uniqueCount="74">
  <si>
    <t>一、申報總價＝占用面積×申報地價。                                                                 二、每年之不當得利金額＝申報總價×被上訴人持分範圍×10%                                                三、2年5月期間之不當得利金額＝每年之不當得利金額×（2＋5/12）（元以下四捨五入）</t>
    <phoneticPr fontId="2" type="noConversion"/>
  </si>
  <si>
    <t>備  註</t>
    <phoneticPr fontId="2" type="noConversion"/>
  </si>
  <si>
    <t>總  計</t>
    <phoneticPr fontId="2" type="noConversion"/>
  </si>
  <si>
    <t>29/91</t>
  </si>
  <si>
    <t>1/3</t>
  </si>
  <si>
    <t>1547/4516</t>
  </si>
  <si>
    <t>1547/4516</t>
    <phoneticPr fontId="2" type="noConversion"/>
  </si>
  <si>
    <t>1/3</t>
    <phoneticPr fontId="2" type="noConversion"/>
  </si>
  <si>
    <t>(每平方公尺)</t>
    <phoneticPr fontId="2" type="noConversion"/>
  </si>
  <si>
    <t>(平方公尺)</t>
    <phoneticPr fontId="2" type="noConversion"/>
  </si>
  <si>
    <t>(員林市)</t>
    <phoneticPr fontId="2" type="noConversion"/>
  </si>
  <si>
    <t>2年5月期間之    不當得利金額</t>
    <phoneticPr fontId="2" type="noConversion"/>
  </si>
  <si>
    <t>依被上訴人持分面積計算每年之不當得利金額</t>
    <phoneticPr fontId="2" type="noConversion"/>
  </si>
  <si>
    <t>被上訴人   持分範圍</t>
    <phoneticPr fontId="2" type="noConversion"/>
  </si>
  <si>
    <t>申  報  總  價</t>
    <phoneticPr fontId="2" type="noConversion"/>
  </si>
  <si>
    <t>至104年12月申報地價</t>
    <phoneticPr fontId="2" type="noConversion"/>
  </si>
  <si>
    <t>上訴人占用面      積</t>
    <phoneticPr fontId="2" type="noConversion"/>
  </si>
  <si>
    <t>僑信段地號</t>
    <phoneticPr fontId="2" type="noConversion"/>
  </si>
  <si>
    <t>編號</t>
    <phoneticPr fontId="2" type="noConversion"/>
  </si>
  <si>
    <t>【附表二】102年8月1日至104年12月31日相當於租金之不當得利明細表</t>
    <phoneticPr fontId="2" type="noConversion"/>
  </si>
  <si>
    <t>1425/4516</t>
  </si>
  <si>
    <t>808/4516</t>
  </si>
  <si>
    <t>736/4516</t>
  </si>
  <si>
    <t>31/91</t>
    <phoneticPr fontId="2" type="noConversion"/>
  </si>
  <si>
    <t>1/3</t>
    <phoneticPr fontId="2" type="noConversion"/>
  </si>
  <si>
    <t>1547/4516</t>
    <phoneticPr fontId="2" type="noConversion"/>
  </si>
  <si>
    <t>1425/4516</t>
    <phoneticPr fontId="2" type="noConversion"/>
  </si>
  <si>
    <t>808/4516</t>
    <phoneticPr fontId="2" type="noConversion"/>
  </si>
  <si>
    <t>736/4516</t>
    <phoneticPr fontId="2" type="noConversion"/>
  </si>
  <si>
    <t>中華民國</t>
    <phoneticPr fontId="2" type="noConversion"/>
  </si>
  <si>
    <t>林玉華等    五    人</t>
    <phoneticPr fontId="2" type="noConversion"/>
  </si>
  <si>
    <t>隆與投資股份有限公司</t>
    <phoneticPr fontId="2" type="noConversion"/>
  </si>
  <si>
    <t>張賴碧</t>
    <phoneticPr fontId="2" type="noConversion"/>
  </si>
  <si>
    <t>張旺泉</t>
    <phoneticPr fontId="2" type="noConversion"/>
  </si>
  <si>
    <t>上訴人</t>
    <phoneticPr fontId="2" type="noConversion"/>
  </si>
  <si>
    <t>被上訴人</t>
    <phoneticPr fontId="2" type="noConversion"/>
  </si>
  <si>
    <t>面積（㎡）</t>
    <phoneticPr fontId="2" type="noConversion"/>
  </si>
  <si>
    <t>地號</t>
    <phoneticPr fontId="2" type="noConversion"/>
  </si>
  <si>
    <t>編號</t>
    <phoneticPr fontId="2" type="noConversion"/>
  </si>
  <si>
    <t>【附表一】共有人應有部分一覽表</t>
    <phoneticPr fontId="2" type="noConversion"/>
  </si>
  <si>
    <t>一、申報總價＝占用面積×申報地價。                                                                 二、每年之不當得利金額＝申報總價×被上訴人持分範圍×10%                                                三、1年4月期間之不當得利金額＝每年之不當得利金額×（1＋4/12）（元以下四捨五入）</t>
    <phoneticPr fontId="2" type="noConversion"/>
  </si>
  <si>
    <t>1年4月期間之     不當得利金額</t>
    <phoneticPr fontId="2" type="noConversion"/>
  </si>
  <si>
    <t>依被上訴人持分面積所計算每年之不當得利金額</t>
    <phoneticPr fontId="2" type="noConversion"/>
  </si>
  <si>
    <t>105年1月起之申報地價</t>
    <phoneticPr fontId="2" type="noConversion"/>
  </si>
  <si>
    <t>面      積</t>
    <phoneticPr fontId="2" type="noConversion"/>
  </si>
  <si>
    <t>【附表三】105年1月1日至106年4月30日相當於租金之不當得利明細表</t>
    <phoneticPr fontId="2" type="noConversion"/>
  </si>
  <si>
    <t>一、申報總價＝占用面積×申報地價                                              二、每月之不當得利金額＝申報總價×被上訴人持分比例×10%/12（元以下四捨五入）</t>
    <phoneticPr fontId="2" type="noConversion"/>
  </si>
  <si>
    <t>備    註</t>
    <phoneticPr fontId="2" type="noConversion"/>
  </si>
  <si>
    <t>總    計</t>
    <phoneticPr fontId="2" type="noConversion"/>
  </si>
  <si>
    <t>29/91</t>
    <phoneticPr fontId="2" type="noConversion"/>
  </si>
  <si>
    <t>小計</t>
    <phoneticPr fontId="2" type="noConversion"/>
  </si>
  <si>
    <t>M1</t>
    <phoneticPr fontId="2" type="noConversion"/>
  </si>
  <si>
    <t>1/3</t>
    <phoneticPr fontId="2" type="noConversion"/>
  </si>
  <si>
    <t>L11</t>
    <phoneticPr fontId="2" type="noConversion"/>
  </si>
  <si>
    <t>L10</t>
    <phoneticPr fontId="2" type="noConversion"/>
  </si>
  <si>
    <t>L9</t>
    <phoneticPr fontId="2" type="noConversion"/>
  </si>
  <si>
    <t>L8</t>
    <phoneticPr fontId="2" type="noConversion"/>
  </si>
  <si>
    <t>L7</t>
    <phoneticPr fontId="2" type="noConversion"/>
  </si>
  <si>
    <t>L6</t>
    <phoneticPr fontId="2" type="noConversion"/>
  </si>
  <si>
    <t>L4</t>
    <phoneticPr fontId="2" type="noConversion"/>
  </si>
  <si>
    <t>L3</t>
    <phoneticPr fontId="2" type="noConversion"/>
  </si>
  <si>
    <t>L1+L2</t>
    <phoneticPr fontId="2" type="noConversion"/>
  </si>
  <si>
    <t>1547/4516</t>
    <phoneticPr fontId="2" type="noConversion"/>
  </si>
  <si>
    <t>J4</t>
    <phoneticPr fontId="2" type="noConversion"/>
  </si>
  <si>
    <t>J3</t>
    <phoneticPr fontId="2" type="noConversion"/>
  </si>
  <si>
    <t>J2</t>
    <phoneticPr fontId="2" type="noConversion"/>
  </si>
  <si>
    <t xml:space="preserve">依被上訴人持分面積言算每月之不當得利金額 </t>
    <phoneticPr fontId="2" type="noConversion"/>
  </si>
  <si>
    <t>被上訴人                  持分比例</t>
    <phoneticPr fontId="2" type="noConversion"/>
  </si>
  <si>
    <t>申 報 總 價</t>
    <phoneticPr fontId="2" type="noConversion"/>
  </si>
  <si>
    <t>申 報 地 價
(每平方公尺)</t>
    <phoneticPr fontId="2" type="noConversion"/>
  </si>
  <si>
    <t>占用面積(㎡)</t>
    <phoneticPr fontId="2" type="noConversion"/>
  </si>
  <si>
    <t>編    號</t>
    <phoneticPr fontId="2" type="noConversion"/>
  </si>
  <si>
    <t>地    號</t>
    <phoneticPr fontId="2" type="noConversion"/>
  </si>
  <si>
    <t>【附表四】：未拆除部分面積自106年5月1日起算之每月租金明細表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</si>
</sst>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0_ "/>
  </numFmts>
  <fonts count="6" x14ac:knownFonts="1">
    <font>
      <sz val="12"/>
      <color theme="1"/>
      <name val="新細明體"/>
      <family val="2"/>
      <charset val="136"/>
      <scheme val="minor"/>
    </font>
    <font>
      <sz val="14"/>
      <color theme="1"/>
      <name val="標楷體"/>
      <family val="4"/>
      <charset val="136"/>
    </font>
    <font>
      <sz val="9"/>
      <name val="新細明體"/>
      <family val="2"/>
      <charset val="136"/>
      <scheme val="minor"/>
    </font>
    <font>
      <sz val="14"/>
      <color rgb="FF000000"/>
      <name val="標楷體"/>
      <family val="4"/>
      <charset val="136"/>
    </font>
    <font>
      <sz val="13"/>
      <color theme="1"/>
      <name val="標楷體"/>
      <family val="4"/>
      <charset val="136"/>
    </font>
    <font>
      <sz val="18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52">
    <border>
      <left/>
      <right/>
      <top/>
      <bottom/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 style="hair">
        <color auto="1"/>
      </left>
      <right/>
      <top style="thick">
        <color auto="1"/>
      </top>
      <bottom style="thick">
        <color auto="1"/>
      </bottom>
      <diagonal/>
    </border>
    <border>
      <left style="thick">
        <color auto="1"/>
      </left>
      <right style="hair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double">
        <color auto="1"/>
      </top>
      <bottom style="thick">
        <color auto="1"/>
      </bottom>
      <diagonal/>
    </border>
    <border>
      <left style="hair">
        <color auto="1"/>
      </left>
      <right/>
      <top style="double">
        <color auto="1"/>
      </top>
      <bottom style="thick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ck">
        <color auto="1"/>
      </bottom>
      <diagonal/>
    </border>
    <border>
      <left style="thick">
        <color auto="1"/>
      </left>
      <right style="hair">
        <color auto="1"/>
      </right>
      <top style="double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ck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ck">
        <color auto="1"/>
      </left>
      <right style="thick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thick">
        <color auto="1"/>
      </left>
      <right style="hair">
        <color auto="1"/>
      </right>
      <top/>
      <bottom style="hair">
        <color auto="1"/>
      </bottom>
      <diagonal/>
    </border>
    <border>
      <left style="thick">
        <color auto="1"/>
      </left>
      <right style="thick">
        <color auto="1"/>
      </right>
      <top style="hair">
        <color auto="1"/>
      </top>
      <bottom style="thick">
        <color auto="1"/>
      </bottom>
      <diagonal/>
    </border>
    <border>
      <left style="hair">
        <color auto="1"/>
      </left>
      <right/>
      <top style="hair">
        <color auto="1"/>
      </top>
      <bottom style="thick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ck">
        <color auto="1"/>
      </bottom>
      <diagonal/>
    </border>
    <border>
      <left style="thick">
        <color auto="1"/>
      </left>
      <right style="hair">
        <color auto="1"/>
      </right>
      <top style="hair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hair">
        <color auto="1"/>
      </bottom>
      <diagonal/>
    </border>
    <border>
      <left style="hair">
        <color auto="1"/>
      </left>
      <right/>
      <top style="thick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ck">
        <color auto="1"/>
      </top>
      <bottom style="hair">
        <color auto="1"/>
      </bottom>
      <diagonal/>
    </border>
    <border>
      <left style="thick">
        <color auto="1"/>
      </left>
      <right style="hair">
        <color auto="1"/>
      </right>
      <top style="thick">
        <color auto="1"/>
      </top>
      <bottom style="hair">
        <color auto="1"/>
      </bottom>
      <diagonal/>
    </border>
    <border>
      <left style="hair">
        <color auto="1"/>
      </left>
      <right style="thick">
        <color auto="1"/>
      </right>
      <top style="hair">
        <color auto="1"/>
      </top>
      <bottom style="thick">
        <color auto="1"/>
      </bottom>
      <diagonal/>
    </border>
    <border>
      <left style="hair">
        <color auto="1"/>
      </left>
      <right style="thick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ck">
        <color auto="1"/>
      </right>
      <top style="thick">
        <color auto="1"/>
      </top>
      <bottom style="hair">
        <color auto="1"/>
      </bottom>
      <diagonal/>
    </border>
    <border>
      <left style="thick">
        <color auto="1"/>
      </left>
      <right style="thick">
        <color auto="1"/>
      </right>
      <top style="double">
        <color auto="1"/>
      </top>
      <bottom/>
      <diagonal/>
    </border>
    <border>
      <left style="hair">
        <color auto="1"/>
      </left>
      <right style="thick">
        <color auto="1"/>
      </right>
      <top style="double">
        <color auto="1"/>
      </top>
      <bottom/>
      <diagonal/>
    </border>
    <border>
      <left style="hair">
        <color auto="1"/>
      </left>
      <right style="hair">
        <color auto="1"/>
      </right>
      <top style="double">
        <color auto="1"/>
      </top>
      <bottom/>
      <diagonal/>
    </border>
    <border>
      <left style="thick">
        <color auto="1"/>
      </left>
      <right style="hair">
        <color auto="1"/>
      </right>
      <top style="double">
        <color auto="1"/>
      </top>
      <bottom/>
      <diagonal/>
    </border>
    <border>
      <left style="thick">
        <color auto="1"/>
      </left>
      <right style="thick">
        <color auto="1"/>
      </right>
      <top style="hair">
        <color auto="1"/>
      </top>
      <bottom/>
      <diagonal/>
    </border>
    <border>
      <left style="hair">
        <color auto="1"/>
      </left>
      <right style="thick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thick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thick">
        <color auto="1"/>
      </right>
      <top/>
      <bottom style="hair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/>
      <bottom/>
      <diagonal/>
    </border>
    <border>
      <left style="hair">
        <color auto="1"/>
      </left>
      <right/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thick">
        <color auto="1"/>
      </top>
      <bottom style="thick">
        <color auto="1"/>
      </bottom>
      <diagonal/>
    </border>
    <border>
      <left/>
      <right style="hair">
        <color auto="1"/>
      </right>
      <top style="thick">
        <color auto="1"/>
      </top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hair">
        <color auto="1"/>
      </right>
      <top style="thick">
        <color auto="1"/>
      </top>
      <bottom style="hair">
        <color auto="1"/>
      </bottom>
      <diagonal/>
    </border>
    <border>
      <left style="hair">
        <color auto="1"/>
      </left>
      <right style="thick">
        <color auto="1"/>
      </right>
      <top style="double">
        <color auto="1"/>
      </top>
      <bottom style="thick">
        <color auto="1"/>
      </bottom>
      <diagonal/>
    </border>
  </borders>
  <cellStyleXfs count="1">
    <xf numFmtId="0" fontId="0" fillId="0" borderId="0">
      <alignment vertical="center"/>
    </xf>
  </cellStyleXfs>
  <cellXfs count="125">
    <xf numFmtId="0" fontId="0" fillId="0" borderId="0" xfId="0">
      <alignment vertical="center"/>
    </xf>
    <xf numFmtId="0" fontId="1" fillId="0" borderId="0" xfId="0" applyFont="1">
      <alignment vertical="center"/>
    </xf>
    <xf numFmtId="49" fontId="1" fillId="0" borderId="0" xfId="0" applyNumberFormat="1" applyFont="1">
      <alignment vertical="center"/>
    </xf>
    <xf numFmtId="176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right" vertical="center"/>
    </xf>
    <xf numFmtId="176" fontId="1" fillId="0" borderId="0" xfId="0" applyNumberFormat="1" applyFont="1" applyAlignment="1">
      <alignment horizontal="right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176" fontId="1" fillId="0" borderId="5" xfId="0" applyNumberFormat="1" applyFont="1" applyBorder="1">
      <alignment vertical="center"/>
    </xf>
    <xf numFmtId="176" fontId="1" fillId="0" borderId="6" xfId="0" applyNumberFormat="1" applyFont="1" applyBorder="1" applyAlignment="1">
      <alignment horizontal="right" vertical="center"/>
    </xf>
    <xf numFmtId="49" fontId="3" fillId="0" borderId="7" xfId="0" applyNumberFormat="1" applyFont="1" applyBorder="1" applyAlignment="1">
      <alignment horizontal="right" vertical="center" wrapText="1"/>
    </xf>
    <xf numFmtId="176" fontId="1" fillId="0" borderId="7" xfId="0" applyNumberFormat="1" applyFont="1" applyBorder="1" applyAlignment="1">
      <alignment horizontal="right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/>
    </xf>
    <xf numFmtId="176" fontId="1" fillId="0" borderId="9" xfId="0" applyNumberFormat="1" applyFont="1" applyBorder="1">
      <alignment vertical="center"/>
    </xf>
    <xf numFmtId="176" fontId="1" fillId="0" borderId="10" xfId="0" applyNumberFormat="1" applyFont="1" applyBorder="1" applyAlignment="1">
      <alignment horizontal="right" vertical="center"/>
    </xf>
    <xf numFmtId="49" fontId="3" fillId="0" borderId="11" xfId="0" applyNumberFormat="1" applyFont="1" applyBorder="1" applyAlignment="1">
      <alignment horizontal="right" vertical="center" wrapText="1"/>
    </xf>
    <xf numFmtId="176" fontId="1" fillId="0" borderId="11" xfId="0" applyNumberFormat="1" applyFont="1" applyBorder="1" applyAlignment="1">
      <alignment horizontal="right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/>
    </xf>
    <xf numFmtId="49" fontId="1" fillId="0" borderId="11" xfId="0" applyNumberFormat="1" applyFont="1" applyBorder="1" applyAlignment="1">
      <alignment horizontal="right" vertical="center" wrapText="1"/>
    </xf>
    <xf numFmtId="176" fontId="1" fillId="0" borderId="13" xfId="0" applyNumberFormat="1" applyFont="1" applyBorder="1">
      <alignment vertical="center"/>
    </xf>
    <xf numFmtId="176" fontId="1" fillId="0" borderId="14" xfId="0" applyNumberFormat="1" applyFont="1" applyBorder="1" applyAlignment="1">
      <alignment horizontal="right" vertical="center"/>
    </xf>
    <xf numFmtId="49" fontId="1" fillId="0" borderId="15" xfId="0" applyNumberFormat="1" applyFont="1" applyBorder="1" applyAlignment="1">
      <alignment horizontal="right" vertical="center" wrapText="1"/>
    </xf>
    <xf numFmtId="176" fontId="1" fillId="0" borderId="15" xfId="0" applyNumberFormat="1" applyFont="1" applyBorder="1" applyAlignment="1">
      <alignment horizontal="right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/>
    </xf>
    <xf numFmtId="176" fontId="4" fillId="0" borderId="19" xfId="0" applyNumberFormat="1" applyFont="1" applyBorder="1" applyAlignment="1">
      <alignment horizontal="center" vertical="center" wrapText="1"/>
    </xf>
    <xf numFmtId="176" fontId="1" fillId="0" borderId="19" xfId="0" applyNumberFormat="1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176" fontId="1" fillId="0" borderId="23" xfId="0" applyNumberFormat="1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/>
    </xf>
    <xf numFmtId="49" fontId="1" fillId="0" borderId="0" xfId="0" applyNumberFormat="1" applyFont="1" applyAlignment="1">
      <alignment horizontal="center" vertical="center"/>
    </xf>
    <xf numFmtId="49" fontId="1" fillId="0" borderId="25" xfId="0" applyNumberFormat="1" applyFont="1" applyBorder="1" applyAlignment="1">
      <alignment horizontal="center" vertical="center"/>
    </xf>
    <xf numFmtId="49" fontId="1" fillId="0" borderId="19" xfId="0" applyNumberFormat="1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49" fontId="3" fillId="0" borderId="19" xfId="0" applyNumberFormat="1" applyFont="1" applyBorder="1" applyAlignment="1">
      <alignment horizontal="center" vertical="center" wrapText="1"/>
    </xf>
    <xf numFmtId="176" fontId="1" fillId="0" borderId="19" xfId="0" applyNumberFormat="1" applyFont="1" applyBorder="1" applyAlignment="1">
      <alignment horizontal="right" vertical="center" wrapText="1"/>
    </xf>
    <xf numFmtId="0" fontId="1" fillId="0" borderId="20" xfId="0" applyFont="1" applyBorder="1" applyAlignment="1">
      <alignment horizontal="center" vertical="center"/>
    </xf>
    <xf numFmtId="49" fontId="1" fillId="0" borderId="26" xfId="0" applyNumberFormat="1" applyFont="1" applyBorder="1" applyAlignment="1">
      <alignment horizontal="center" vertical="center"/>
    </xf>
    <xf numFmtId="49" fontId="1" fillId="0" borderId="11" xfId="0" applyNumberFormat="1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49" fontId="3" fillId="0" borderId="11" xfId="0" applyNumberFormat="1" applyFont="1" applyBorder="1" applyAlignment="1">
      <alignment horizontal="center" vertical="center" wrapText="1"/>
    </xf>
    <xf numFmtId="49" fontId="1" fillId="0" borderId="11" xfId="0" applyNumberFormat="1" applyFont="1" applyBorder="1" applyAlignment="1">
      <alignment horizontal="center" vertical="center" wrapText="1"/>
    </xf>
    <xf numFmtId="49" fontId="1" fillId="0" borderId="27" xfId="0" applyNumberFormat="1" applyFont="1" applyBorder="1" applyAlignment="1">
      <alignment horizontal="center" vertical="center" wrapText="1"/>
    </xf>
    <xf numFmtId="49" fontId="1" fillId="0" borderId="23" xfId="0" applyNumberFormat="1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176" fontId="1" fillId="0" borderId="28" xfId="0" applyNumberFormat="1" applyFont="1" applyBorder="1">
      <alignment vertical="center"/>
    </xf>
    <xf numFmtId="176" fontId="1" fillId="0" borderId="29" xfId="0" applyNumberFormat="1" applyFont="1" applyBorder="1" applyAlignment="1">
      <alignment horizontal="right" vertical="center"/>
    </xf>
    <xf numFmtId="49" fontId="3" fillId="0" borderId="30" xfId="0" applyNumberFormat="1" applyFont="1" applyBorder="1" applyAlignment="1">
      <alignment horizontal="right" vertical="center" wrapText="1"/>
    </xf>
    <xf numFmtId="176" fontId="1" fillId="0" borderId="30" xfId="0" applyNumberFormat="1" applyFont="1" applyBorder="1" applyAlignment="1">
      <alignment horizontal="right" vertical="center" wrapText="1"/>
    </xf>
    <xf numFmtId="0" fontId="1" fillId="0" borderId="30" xfId="0" applyFont="1" applyBorder="1" applyAlignment="1">
      <alignment horizontal="center" vertical="center" wrapText="1"/>
    </xf>
    <xf numFmtId="0" fontId="1" fillId="0" borderId="31" xfId="0" applyFont="1" applyBorder="1" applyAlignment="1">
      <alignment horizontal="center" vertical="center"/>
    </xf>
    <xf numFmtId="176" fontId="1" fillId="0" borderId="32" xfId="0" applyNumberFormat="1" applyFont="1" applyBorder="1">
      <alignment vertical="center"/>
    </xf>
    <xf numFmtId="176" fontId="1" fillId="0" borderId="33" xfId="0" applyNumberFormat="1" applyFont="1" applyBorder="1" applyAlignment="1">
      <alignment horizontal="right" vertical="center"/>
    </xf>
    <xf numFmtId="49" fontId="3" fillId="0" borderId="34" xfId="0" applyNumberFormat="1" applyFont="1" applyBorder="1" applyAlignment="1">
      <alignment horizontal="right" vertical="center" wrapText="1"/>
    </xf>
    <xf numFmtId="176" fontId="1" fillId="0" borderId="34" xfId="0" applyNumberFormat="1" applyFont="1" applyBorder="1" applyAlignment="1">
      <alignment horizontal="right" vertical="center" wrapText="1"/>
    </xf>
    <xf numFmtId="0" fontId="1" fillId="0" borderId="34" xfId="0" applyFont="1" applyBorder="1" applyAlignment="1">
      <alignment horizontal="center" vertical="center" wrapText="1"/>
    </xf>
    <xf numFmtId="0" fontId="1" fillId="0" borderId="35" xfId="0" applyFont="1" applyBorder="1" applyAlignment="1">
      <alignment horizontal="center" vertical="center"/>
    </xf>
    <xf numFmtId="176" fontId="1" fillId="0" borderId="26" xfId="0" applyNumberFormat="1" applyFont="1" applyBorder="1" applyAlignment="1">
      <alignment horizontal="right" vertical="center"/>
    </xf>
    <xf numFmtId="176" fontId="1" fillId="0" borderId="36" xfId="0" applyNumberFormat="1" applyFont="1" applyBorder="1" applyAlignment="1">
      <alignment horizontal="right" vertical="center"/>
    </xf>
    <xf numFmtId="0" fontId="1" fillId="0" borderId="0" xfId="0" applyFont="1" applyAlignment="1">
      <alignment horizontal="left" vertical="top" wrapText="1"/>
    </xf>
    <xf numFmtId="0" fontId="1" fillId="0" borderId="38" xfId="0" applyFont="1" applyBorder="1" applyAlignment="1">
      <alignment horizontal="left" vertical="center" wrapText="1"/>
    </xf>
    <xf numFmtId="176" fontId="1" fillId="0" borderId="39" xfId="0" applyNumberFormat="1" applyFont="1" applyBorder="1" applyAlignment="1">
      <alignment horizontal="right" vertical="center"/>
    </xf>
    <xf numFmtId="49" fontId="1" fillId="0" borderId="40" xfId="0" applyNumberFormat="1" applyFont="1" applyBorder="1" applyAlignment="1">
      <alignment horizontal="right" vertical="center"/>
    </xf>
    <xf numFmtId="176" fontId="1" fillId="0" borderId="41" xfId="0" applyNumberFormat="1" applyFont="1" applyBorder="1" applyAlignment="1">
      <alignment horizontal="right" vertical="center"/>
    </xf>
    <xf numFmtId="0" fontId="1" fillId="0" borderId="42" xfId="0" applyFont="1" applyBorder="1" applyAlignment="1">
      <alignment horizontal="center" vertical="center"/>
    </xf>
    <xf numFmtId="0" fontId="1" fillId="0" borderId="39" xfId="0" applyFont="1" applyBorder="1" applyAlignment="1">
      <alignment horizontal="center" vertical="center"/>
    </xf>
    <xf numFmtId="176" fontId="1" fillId="0" borderId="32" xfId="0" applyNumberFormat="1" applyFont="1" applyBorder="1" applyAlignment="1">
      <alignment horizontal="right" vertical="center"/>
    </xf>
    <xf numFmtId="49" fontId="1" fillId="0" borderId="43" xfId="0" applyNumberFormat="1" applyFont="1" applyBorder="1" applyAlignment="1">
      <alignment horizontal="right" vertical="center"/>
    </xf>
    <xf numFmtId="176" fontId="1" fillId="0" borderId="34" xfId="0" applyNumberFormat="1" applyFont="1" applyBorder="1" applyAlignment="1">
      <alignment horizontal="right" vertical="center"/>
    </xf>
    <xf numFmtId="0" fontId="1" fillId="0" borderId="44" xfId="0" applyFont="1" applyBorder="1" applyAlignment="1">
      <alignment horizontal="center" vertical="center"/>
    </xf>
    <xf numFmtId="176" fontId="1" fillId="0" borderId="9" xfId="0" applyNumberFormat="1" applyFont="1" applyBorder="1" applyAlignment="1">
      <alignment horizontal="right" vertical="center"/>
    </xf>
    <xf numFmtId="49" fontId="1" fillId="0" borderId="10" xfId="0" applyNumberFormat="1" applyFont="1" applyBorder="1" applyAlignment="1">
      <alignment horizontal="right" vertical="center"/>
    </xf>
    <xf numFmtId="176" fontId="1" fillId="0" borderId="11" xfId="0" applyNumberFormat="1" applyFont="1" applyBorder="1" applyAlignment="1">
      <alignment horizontal="right" vertical="center"/>
    </xf>
    <xf numFmtId="0" fontId="1" fillId="0" borderId="45" xfId="0" applyFont="1" applyBorder="1" applyAlignment="1">
      <alignment horizontal="center" vertical="center"/>
    </xf>
    <xf numFmtId="176" fontId="1" fillId="0" borderId="13" xfId="0" applyNumberFormat="1" applyFont="1" applyBorder="1" applyAlignment="1">
      <alignment horizontal="right" vertical="center"/>
    </xf>
    <xf numFmtId="49" fontId="1" fillId="0" borderId="14" xfId="0" applyNumberFormat="1" applyFont="1" applyBorder="1" applyAlignment="1">
      <alignment horizontal="right" vertical="center"/>
    </xf>
    <xf numFmtId="176" fontId="1" fillId="0" borderId="15" xfId="0" applyNumberFormat="1" applyFont="1" applyBorder="1" applyAlignment="1">
      <alignment horizontal="right" vertical="center"/>
    </xf>
    <xf numFmtId="0" fontId="1" fillId="0" borderId="46" xfId="0" applyFont="1" applyBorder="1" applyAlignment="1">
      <alignment horizontal="center" vertical="center"/>
    </xf>
    <xf numFmtId="176" fontId="1" fillId="0" borderId="38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176" fontId="1" fillId="0" borderId="47" xfId="0" applyNumberFormat="1" applyFont="1" applyBorder="1" applyAlignment="1">
      <alignment horizontal="center" vertical="center" wrapText="1"/>
    </xf>
    <xf numFmtId="0" fontId="1" fillId="0" borderId="48" xfId="0" applyFont="1" applyBorder="1" applyAlignment="1">
      <alignment horizontal="center" vertical="center" wrapText="1"/>
    </xf>
    <xf numFmtId="0" fontId="1" fillId="0" borderId="38" xfId="0" applyFont="1" applyBorder="1" applyAlignment="1">
      <alignment horizontal="center" vertical="center" wrapText="1"/>
    </xf>
    <xf numFmtId="176" fontId="1" fillId="0" borderId="49" xfId="0" applyNumberFormat="1" applyFont="1" applyBorder="1" applyAlignment="1">
      <alignment horizontal="right" vertical="center"/>
    </xf>
    <xf numFmtId="49" fontId="1" fillId="0" borderId="49" xfId="0" applyNumberFormat="1" applyFont="1" applyBorder="1" applyAlignment="1">
      <alignment horizontal="right" vertical="center"/>
    </xf>
    <xf numFmtId="0" fontId="1" fillId="0" borderId="49" xfId="0" applyFont="1" applyBorder="1" applyAlignment="1">
      <alignment horizontal="center" vertical="center"/>
    </xf>
    <xf numFmtId="0" fontId="1" fillId="0" borderId="49" xfId="0" applyFont="1" applyBorder="1" applyAlignment="1">
      <alignment horizontal="left" vertical="center"/>
    </xf>
    <xf numFmtId="176" fontId="1" fillId="0" borderId="0" xfId="0" applyNumberFormat="1" applyFont="1" applyBorder="1" applyAlignment="1">
      <alignment horizontal="right" vertical="center"/>
    </xf>
    <xf numFmtId="49" fontId="1" fillId="0" borderId="0" xfId="0" applyNumberFormat="1" applyFont="1" applyBorder="1" applyAlignment="1">
      <alignment horizontal="right" vertical="center"/>
    </xf>
    <xf numFmtId="0" fontId="1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left" vertical="center"/>
    </xf>
    <xf numFmtId="0" fontId="1" fillId="0" borderId="50" xfId="0" applyFont="1" applyBorder="1" applyAlignment="1">
      <alignment horizontal="center" vertical="center"/>
    </xf>
    <xf numFmtId="176" fontId="1" fillId="0" borderId="23" xfId="0" applyNumberFormat="1" applyFont="1" applyBorder="1" applyAlignment="1">
      <alignment horizontal="right" vertical="center"/>
    </xf>
    <xf numFmtId="49" fontId="1" fillId="0" borderId="27" xfId="0" applyNumberFormat="1" applyFont="1" applyBorder="1" applyAlignment="1">
      <alignment horizontal="right" vertical="center"/>
    </xf>
    <xf numFmtId="49" fontId="1" fillId="0" borderId="26" xfId="0" applyNumberFormat="1" applyFont="1" applyBorder="1" applyAlignment="1">
      <alignment horizontal="right" vertical="center"/>
    </xf>
    <xf numFmtId="49" fontId="1" fillId="0" borderId="33" xfId="0" applyNumberFormat="1" applyFont="1" applyBorder="1" applyAlignment="1">
      <alignment horizontal="right" vertical="center"/>
    </xf>
    <xf numFmtId="176" fontId="1" fillId="0" borderId="7" xfId="0" applyNumberFormat="1" applyFont="1" applyBorder="1" applyAlignment="1">
      <alignment horizontal="right" vertical="center"/>
    </xf>
    <xf numFmtId="49" fontId="1" fillId="0" borderId="51" xfId="0" applyNumberFormat="1" applyFont="1" applyBorder="1" applyAlignment="1">
      <alignment horizontal="right" vertical="center"/>
    </xf>
    <xf numFmtId="176" fontId="1" fillId="0" borderId="5" xfId="0" applyNumberFormat="1" applyFont="1" applyBorder="1" applyAlignment="1">
      <alignment horizontal="right" vertical="center"/>
    </xf>
    <xf numFmtId="49" fontId="1" fillId="0" borderId="6" xfId="0" applyNumberFormat="1" applyFont="1" applyBorder="1" applyAlignment="1">
      <alignment horizontal="right" vertical="center"/>
    </xf>
    <xf numFmtId="0" fontId="1" fillId="0" borderId="3" xfId="0" applyFont="1" applyBorder="1" applyAlignment="1">
      <alignment horizontal="left" vertical="center" wrapText="1"/>
    </xf>
    <xf numFmtId="0" fontId="0" fillId="0" borderId="2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1" fillId="0" borderId="24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176" fontId="1" fillId="0" borderId="23" xfId="0" applyNumberFormat="1" applyFont="1" applyBorder="1" applyAlignment="1">
      <alignment horizontal="center" vertical="center" wrapText="1"/>
    </xf>
    <xf numFmtId="176" fontId="1" fillId="0" borderId="19" xfId="0" applyNumberFormat="1" applyFont="1" applyBorder="1" applyAlignment="1">
      <alignment horizontal="center" vertical="center" wrapText="1"/>
    </xf>
    <xf numFmtId="49" fontId="1" fillId="0" borderId="23" xfId="0" applyNumberFormat="1" applyFont="1" applyBorder="1" applyAlignment="1">
      <alignment horizontal="center" vertical="center" wrapText="1"/>
    </xf>
    <xf numFmtId="49" fontId="1" fillId="0" borderId="19" xfId="0" applyNumberFormat="1" applyFont="1" applyBorder="1" applyAlignment="1">
      <alignment horizontal="center" vertical="center" wrapText="1"/>
    </xf>
    <xf numFmtId="176" fontId="1" fillId="0" borderId="22" xfId="0" applyNumberFormat="1" applyFont="1" applyBorder="1" applyAlignment="1">
      <alignment horizontal="center" vertical="center" wrapText="1"/>
    </xf>
    <xf numFmtId="176" fontId="1" fillId="0" borderId="18" xfId="0" applyNumberFormat="1" applyFont="1" applyBorder="1" applyAlignment="1">
      <alignment horizontal="center" vertical="center" wrapText="1"/>
    </xf>
    <xf numFmtId="49" fontId="1" fillId="0" borderId="21" xfId="0" applyNumberFormat="1" applyFont="1" applyBorder="1" applyAlignment="1">
      <alignment horizontal="center" vertical="center" wrapText="1"/>
    </xf>
    <xf numFmtId="49" fontId="1" fillId="0" borderId="17" xfId="0" applyNumberFormat="1" applyFont="1" applyBorder="1" applyAlignment="1">
      <alignment horizontal="center" vertical="center" wrapText="1"/>
    </xf>
    <xf numFmtId="176" fontId="1" fillId="0" borderId="27" xfId="0" applyNumberFormat="1" applyFont="1" applyBorder="1" applyAlignment="1">
      <alignment horizontal="center" vertical="center" wrapText="1"/>
    </xf>
    <xf numFmtId="176" fontId="1" fillId="0" borderId="25" xfId="0" applyNumberFormat="1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37" xfId="0" applyFont="1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1" xfId="0" applyBorder="1" applyAlignment="1">
      <alignment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J19"/>
  <sheetViews>
    <sheetView topLeftCell="A13" workbookViewId="0">
      <selection activeCell="E25" sqref="E25"/>
    </sheetView>
  </sheetViews>
  <sheetFormatPr defaultColWidth="9" defaultRowHeight="19.399999999999999" x14ac:dyDescent="0.3"/>
  <cols>
    <col min="1" max="1" width="7.296875" style="7" customWidth="1"/>
    <col min="2" max="2" width="8.59765625" style="6" customWidth="1"/>
    <col min="3" max="3" width="14.59765625" style="5" customWidth="1"/>
    <col min="4" max="4" width="15.69921875" style="34" customWidth="1"/>
    <col min="5" max="5" width="15.69921875" style="7" customWidth="1"/>
    <col min="6" max="10" width="15.69921875" style="34" customWidth="1"/>
    <col min="11" max="16384" width="9" style="1"/>
  </cols>
  <sheetData>
    <row r="2" spans="1:10" ht="26.05" x14ac:dyDescent="0.3">
      <c r="A2" s="33" t="s">
        <v>39</v>
      </c>
    </row>
    <row r="3" spans="1:10" ht="19.95" thickBot="1" x14ac:dyDescent="0.35"/>
    <row r="4" spans="1:10" s="6" customFormat="1" ht="40.049999999999997" customHeight="1" thickTop="1" x14ac:dyDescent="0.3">
      <c r="A4" s="48" t="s">
        <v>38</v>
      </c>
      <c r="B4" s="32" t="s">
        <v>37</v>
      </c>
      <c r="C4" s="31" t="s">
        <v>36</v>
      </c>
      <c r="D4" s="47" t="s">
        <v>35</v>
      </c>
      <c r="E4" s="32" t="s">
        <v>34</v>
      </c>
      <c r="F4" s="47" t="s">
        <v>33</v>
      </c>
      <c r="G4" s="47" t="s">
        <v>32</v>
      </c>
      <c r="H4" s="47" t="s">
        <v>31</v>
      </c>
      <c r="I4" s="47" t="s">
        <v>30</v>
      </c>
      <c r="J4" s="46" t="s">
        <v>29</v>
      </c>
    </row>
    <row r="5" spans="1:10" ht="25.1" customHeight="1" x14ac:dyDescent="0.3">
      <c r="A5" s="20">
        <v>1</v>
      </c>
      <c r="B5" s="19">
        <v>1024</v>
      </c>
      <c r="C5" s="18">
        <v>129.91999999999999</v>
      </c>
      <c r="D5" s="45" t="s">
        <v>25</v>
      </c>
      <c r="E5" s="43" t="s">
        <v>28</v>
      </c>
      <c r="F5" s="42"/>
      <c r="G5" s="42"/>
      <c r="H5" s="42" t="s">
        <v>27</v>
      </c>
      <c r="I5" s="42"/>
      <c r="J5" s="41" t="s">
        <v>20</v>
      </c>
    </row>
    <row r="6" spans="1:10" ht="25.1" customHeight="1" x14ac:dyDescent="0.3">
      <c r="A6" s="20">
        <v>2</v>
      </c>
      <c r="B6" s="19">
        <v>1025</v>
      </c>
      <c r="C6" s="18">
        <v>1426.18</v>
      </c>
      <c r="D6" s="45" t="s">
        <v>25</v>
      </c>
      <c r="E6" s="43" t="s">
        <v>28</v>
      </c>
      <c r="F6" s="42"/>
      <c r="G6" s="42"/>
      <c r="H6" s="42" t="s">
        <v>27</v>
      </c>
      <c r="I6" s="42" t="s">
        <v>26</v>
      </c>
      <c r="J6" s="41"/>
    </row>
    <row r="7" spans="1:10" ht="25.1" customHeight="1" x14ac:dyDescent="0.3">
      <c r="A7" s="20">
        <v>3</v>
      </c>
      <c r="B7" s="19">
        <v>1026</v>
      </c>
      <c r="C7" s="18">
        <v>2438.81</v>
      </c>
      <c r="D7" s="45" t="s">
        <v>24</v>
      </c>
      <c r="E7" s="43"/>
      <c r="F7" s="42"/>
      <c r="G7" s="42" t="s">
        <v>24</v>
      </c>
      <c r="H7" s="42"/>
      <c r="I7" s="42" t="s">
        <v>24</v>
      </c>
      <c r="J7" s="41"/>
    </row>
    <row r="8" spans="1:10" ht="25.1" customHeight="1" x14ac:dyDescent="0.3">
      <c r="A8" s="20">
        <v>4</v>
      </c>
      <c r="B8" s="19">
        <v>1027</v>
      </c>
      <c r="C8" s="18">
        <v>655.99</v>
      </c>
      <c r="D8" s="45" t="s">
        <v>24</v>
      </c>
      <c r="E8" s="43"/>
      <c r="F8" s="45" t="s">
        <v>24</v>
      </c>
      <c r="G8" s="42"/>
      <c r="H8" s="42"/>
      <c r="I8" s="42"/>
      <c r="J8" s="41" t="s">
        <v>24</v>
      </c>
    </row>
    <row r="9" spans="1:10" ht="25.1" customHeight="1" x14ac:dyDescent="0.3">
      <c r="A9" s="20">
        <v>5</v>
      </c>
      <c r="B9" s="19">
        <v>1028</v>
      </c>
      <c r="C9" s="18">
        <v>74.040000000000006</v>
      </c>
      <c r="D9" s="44" t="s">
        <v>25</v>
      </c>
      <c r="E9" s="43" t="s">
        <v>28</v>
      </c>
      <c r="F9" s="42"/>
      <c r="G9" s="42"/>
      <c r="H9" s="42" t="s">
        <v>27</v>
      </c>
      <c r="I9" s="42" t="s">
        <v>26</v>
      </c>
      <c r="J9" s="41"/>
    </row>
    <row r="10" spans="1:10" ht="25.1" customHeight="1" x14ac:dyDescent="0.3">
      <c r="A10" s="20">
        <v>6</v>
      </c>
      <c r="B10" s="19">
        <v>1029</v>
      </c>
      <c r="C10" s="18">
        <v>257.17</v>
      </c>
      <c r="D10" s="44" t="s">
        <v>25</v>
      </c>
      <c r="E10" s="43" t="s">
        <v>22</v>
      </c>
      <c r="F10" s="42"/>
      <c r="G10" s="42"/>
      <c r="H10" s="42" t="s">
        <v>21</v>
      </c>
      <c r="I10" s="42" t="s">
        <v>20</v>
      </c>
      <c r="J10" s="41"/>
    </row>
    <row r="11" spans="1:10" ht="25.1" customHeight="1" x14ac:dyDescent="0.3">
      <c r="A11" s="20">
        <v>7</v>
      </c>
      <c r="B11" s="19">
        <v>1030</v>
      </c>
      <c r="C11" s="18">
        <v>253.98</v>
      </c>
      <c r="D11" s="44" t="s">
        <v>25</v>
      </c>
      <c r="E11" s="43" t="s">
        <v>22</v>
      </c>
      <c r="F11" s="42"/>
      <c r="G11" s="42"/>
      <c r="H11" s="42" t="s">
        <v>21</v>
      </c>
      <c r="I11" s="42" t="s">
        <v>20</v>
      </c>
      <c r="J11" s="41"/>
    </row>
    <row r="12" spans="1:10" ht="25.1" customHeight="1" x14ac:dyDescent="0.3">
      <c r="A12" s="20">
        <v>8</v>
      </c>
      <c r="B12" s="19">
        <v>1031</v>
      </c>
      <c r="C12" s="18">
        <v>46.61</v>
      </c>
      <c r="D12" s="44" t="s">
        <v>25</v>
      </c>
      <c r="E12" s="43" t="s">
        <v>22</v>
      </c>
      <c r="F12" s="42"/>
      <c r="G12" s="42"/>
      <c r="H12" s="42" t="s">
        <v>21</v>
      </c>
      <c r="I12" s="42" t="s">
        <v>20</v>
      </c>
      <c r="J12" s="41"/>
    </row>
    <row r="13" spans="1:10" ht="25.1" customHeight="1" x14ac:dyDescent="0.3">
      <c r="A13" s="20">
        <v>9</v>
      </c>
      <c r="B13" s="19">
        <v>1033</v>
      </c>
      <c r="C13" s="18">
        <v>1074.98</v>
      </c>
      <c r="D13" s="44" t="s">
        <v>5</v>
      </c>
      <c r="E13" s="43" t="s">
        <v>22</v>
      </c>
      <c r="F13" s="42"/>
      <c r="G13" s="42"/>
      <c r="H13" s="42" t="s">
        <v>21</v>
      </c>
      <c r="I13" s="42"/>
      <c r="J13" s="41" t="s">
        <v>20</v>
      </c>
    </row>
    <row r="14" spans="1:10" ht="25.1" customHeight="1" x14ac:dyDescent="0.3">
      <c r="A14" s="20">
        <v>10</v>
      </c>
      <c r="B14" s="19">
        <v>1034</v>
      </c>
      <c r="C14" s="18">
        <v>1144.0999999999999</v>
      </c>
      <c r="D14" s="44" t="s">
        <v>5</v>
      </c>
      <c r="E14" s="43" t="s">
        <v>22</v>
      </c>
      <c r="F14" s="42"/>
      <c r="G14" s="42"/>
      <c r="H14" s="42" t="s">
        <v>21</v>
      </c>
      <c r="I14" s="42" t="s">
        <v>20</v>
      </c>
      <c r="J14" s="41"/>
    </row>
    <row r="15" spans="1:10" ht="25.1" customHeight="1" x14ac:dyDescent="0.3">
      <c r="A15" s="20">
        <v>11</v>
      </c>
      <c r="B15" s="19">
        <v>1035</v>
      </c>
      <c r="C15" s="18">
        <v>147.66999999999999</v>
      </c>
      <c r="D15" s="44" t="s">
        <v>4</v>
      </c>
      <c r="E15" s="43"/>
      <c r="F15" s="42" t="s">
        <v>24</v>
      </c>
      <c r="G15" s="42"/>
      <c r="H15" s="42"/>
      <c r="I15" s="42" t="s">
        <v>24</v>
      </c>
      <c r="J15" s="41"/>
    </row>
    <row r="16" spans="1:10" ht="25.1" customHeight="1" x14ac:dyDescent="0.3">
      <c r="A16" s="20">
        <v>12</v>
      </c>
      <c r="B16" s="19">
        <v>1036</v>
      </c>
      <c r="C16" s="18">
        <v>2370.66</v>
      </c>
      <c r="D16" s="44" t="s">
        <v>4</v>
      </c>
      <c r="E16" s="43"/>
      <c r="F16" s="42" t="s">
        <v>24</v>
      </c>
      <c r="G16" s="42"/>
      <c r="H16" s="42"/>
      <c r="I16" s="42"/>
      <c r="J16" s="41" t="s">
        <v>24</v>
      </c>
    </row>
    <row r="17" spans="1:10" ht="25.1" customHeight="1" x14ac:dyDescent="0.3">
      <c r="A17" s="20">
        <v>13</v>
      </c>
      <c r="B17" s="19">
        <v>1039</v>
      </c>
      <c r="C17" s="18">
        <v>94.75</v>
      </c>
      <c r="D17" s="44" t="s">
        <v>3</v>
      </c>
      <c r="E17" s="43" t="s">
        <v>23</v>
      </c>
      <c r="F17" s="42"/>
      <c r="G17" s="42"/>
      <c r="H17" s="42" t="s">
        <v>23</v>
      </c>
      <c r="I17" s="42"/>
      <c r="J17" s="41"/>
    </row>
    <row r="18" spans="1:10" ht="25.1" customHeight="1" thickBot="1" x14ac:dyDescent="0.35">
      <c r="A18" s="40">
        <v>14</v>
      </c>
      <c r="B18" s="30">
        <v>1040</v>
      </c>
      <c r="C18" s="39">
        <v>2.08</v>
      </c>
      <c r="D18" s="38" t="s">
        <v>5</v>
      </c>
      <c r="E18" s="37" t="s">
        <v>22</v>
      </c>
      <c r="F18" s="36"/>
      <c r="G18" s="36"/>
      <c r="H18" s="36" t="s">
        <v>21</v>
      </c>
      <c r="I18" s="36" t="s">
        <v>20</v>
      </c>
      <c r="J18" s="35"/>
    </row>
    <row r="19" spans="1:10" ht="19.95" thickTop="1" x14ac:dyDescent="0.3"/>
  </sheetData>
  <phoneticPr fontId="2" type="noConversion"/>
  <pageMargins left="0.98425196850393704" right="0.70866141732283472" top="0.74803149606299213" bottom="0.74803149606299213" header="0.31496062992125984" footer="0.31496062992125984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H21"/>
  <sheetViews>
    <sheetView tabSelected="1" workbookViewId="0">
      <selection activeCell="D25" sqref="D25"/>
    </sheetView>
  </sheetViews>
  <sheetFormatPr defaultColWidth="9" defaultRowHeight="19.399999999999999" x14ac:dyDescent="0.3"/>
  <cols>
    <col min="1" max="1" width="9" style="7"/>
    <col min="2" max="2" width="15.59765625" style="6" customWidth="1"/>
    <col min="3" max="3" width="15.59765625" style="5" customWidth="1"/>
    <col min="4" max="4" width="16.296875" style="5" customWidth="1"/>
    <col min="5" max="5" width="20.8984375" style="5" customWidth="1"/>
    <col min="6" max="6" width="15.3984375" style="4" customWidth="1"/>
    <col min="7" max="7" width="18.796875" style="3" customWidth="1"/>
    <col min="8" max="8" width="20" style="2" customWidth="1"/>
    <col min="9" max="13" width="12.59765625" style="1" customWidth="1"/>
    <col min="14" max="16384" width="9" style="1"/>
  </cols>
  <sheetData>
    <row r="2" spans="1:8" ht="26.05" x14ac:dyDescent="0.3">
      <c r="A2" s="33" t="s">
        <v>19</v>
      </c>
    </row>
    <row r="3" spans="1:8" ht="19.95" thickBot="1" x14ac:dyDescent="0.35"/>
    <row r="4" spans="1:8" s="6" customFormat="1" ht="40.049999999999997" customHeight="1" thickTop="1" x14ac:dyDescent="0.3">
      <c r="A4" s="107" t="s">
        <v>18</v>
      </c>
      <c r="B4" s="32" t="s">
        <v>17</v>
      </c>
      <c r="C4" s="31" t="s">
        <v>16</v>
      </c>
      <c r="D4" s="31" t="s">
        <v>15</v>
      </c>
      <c r="E4" s="109" t="s">
        <v>14</v>
      </c>
      <c r="F4" s="111" t="s">
        <v>13</v>
      </c>
      <c r="G4" s="113" t="s">
        <v>12</v>
      </c>
      <c r="H4" s="115" t="s">
        <v>11</v>
      </c>
    </row>
    <row r="5" spans="1:8" s="7" customFormat="1" ht="19.95" thickBot="1" x14ac:dyDescent="0.35">
      <c r="A5" s="108"/>
      <c r="B5" s="30" t="s">
        <v>10</v>
      </c>
      <c r="C5" s="29" t="s">
        <v>9</v>
      </c>
      <c r="D5" s="28" t="s">
        <v>8</v>
      </c>
      <c r="E5" s="110"/>
      <c r="F5" s="112"/>
      <c r="G5" s="114"/>
      <c r="H5" s="116"/>
    </row>
    <row r="6" spans="1:8" ht="25.1" customHeight="1" thickTop="1" x14ac:dyDescent="0.3">
      <c r="A6" s="27">
        <v>1</v>
      </c>
      <c r="B6" s="26">
        <v>1024</v>
      </c>
      <c r="C6" s="25">
        <v>129.91999999999999</v>
      </c>
      <c r="D6" s="25">
        <v>8350</v>
      </c>
      <c r="E6" s="25">
        <f t="shared" ref="E6:E18" si="0">C6*D6</f>
        <v>1084832</v>
      </c>
      <c r="F6" s="24" t="s">
        <v>6</v>
      </c>
      <c r="G6" s="23">
        <f>E6*0.1*1547/4516</f>
        <v>37161.981930912312</v>
      </c>
      <c r="H6" s="22">
        <f t="shared" ref="H6:H18" si="1">G6*(2+5/12)</f>
        <v>89808.122999704749</v>
      </c>
    </row>
    <row r="7" spans="1:8" ht="25.1" customHeight="1" x14ac:dyDescent="0.3">
      <c r="A7" s="20">
        <v>2</v>
      </c>
      <c r="B7" s="19">
        <v>1025</v>
      </c>
      <c r="C7" s="18">
        <v>1350.54</v>
      </c>
      <c r="D7" s="18">
        <v>4000</v>
      </c>
      <c r="E7" s="18">
        <f t="shared" si="0"/>
        <v>5402160</v>
      </c>
      <c r="F7" s="21" t="s">
        <v>6</v>
      </c>
      <c r="G7" s="16">
        <f>E7*0.1*1547/4516</f>
        <v>185056.27812223206</v>
      </c>
      <c r="H7" s="15">
        <f t="shared" si="1"/>
        <v>447219.33879539411</v>
      </c>
    </row>
    <row r="8" spans="1:8" ht="25.1" customHeight="1" x14ac:dyDescent="0.3">
      <c r="A8" s="20">
        <v>3</v>
      </c>
      <c r="B8" s="19">
        <v>1026</v>
      </c>
      <c r="C8" s="18">
        <v>2374.3200000000002</v>
      </c>
      <c r="D8" s="18">
        <v>4913</v>
      </c>
      <c r="E8" s="18">
        <f t="shared" si="0"/>
        <v>11665034.16</v>
      </c>
      <c r="F8" s="21" t="s">
        <v>7</v>
      </c>
      <c r="G8" s="16">
        <f>E8*0.1*1/3</f>
        <v>388834.47200000001</v>
      </c>
      <c r="H8" s="15">
        <f t="shared" si="1"/>
        <v>939683.3073333333</v>
      </c>
    </row>
    <row r="9" spans="1:8" ht="25.1" customHeight="1" x14ac:dyDescent="0.3">
      <c r="A9" s="20">
        <v>4</v>
      </c>
      <c r="B9" s="19">
        <v>1027</v>
      </c>
      <c r="C9" s="18">
        <v>655.99</v>
      </c>
      <c r="D9" s="18">
        <v>4228</v>
      </c>
      <c r="E9" s="18">
        <f t="shared" si="0"/>
        <v>2773525.72</v>
      </c>
      <c r="F9" s="21" t="s">
        <v>7</v>
      </c>
      <c r="G9" s="16">
        <f>E9*0.1*1/3</f>
        <v>92450.857333333348</v>
      </c>
      <c r="H9" s="15">
        <f t="shared" si="1"/>
        <v>223422.90522222224</v>
      </c>
    </row>
    <row r="10" spans="1:8" ht="25.1" customHeight="1" x14ac:dyDescent="0.3">
      <c r="A10" s="20">
        <v>5</v>
      </c>
      <c r="B10" s="19">
        <v>1028</v>
      </c>
      <c r="C10" s="18">
        <v>74.040000000000006</v>
      </c>
      <c r="D10" s="18">
        <v>4000</v>
      </c>
      <c r="E10" s="18">
        <f t="shared" si="0"/>
        <v>296160</v>
      </c>
      <c r="F10" s="17" t="s">
        <v>6</v>
      </c>
      <c r="G10" s="16">
        <f t="shared" ref="G10:G15" si="2">E10*0.1*1547/4516</f>
        <v>10145.250664304695</v>
      </c>
      <c r="H10" s="15">
        <f t="shared" si="1"/>
        <v>24517.689105403009</v>
      </c>
    </row>
    <row r="11" spans="1:8" ht="25.1" customHeight="1" x14ac:dyDescent="0.3">
      <c r="A11" s="20">
        <v>6</v>
      </c>
      <c r="B11" s="19">
        <v>1029</v>
      </c>
      <c r="C11" s="18">
        <v>257.17</v>
      </c>
      <c r="D11" s="18">
        <v>4000</v>
      </c>
      <c r="E11" s="18">
        <f t="shared" si="0"/>
        <v>1028680.0000000001</v>
      </c>
      <c r="F11" s="17" t="s">
        <v>6</v>
      </c>
      <c r="G11" s="16">
        <f t="shared" si="2"/>
        <v>35238.440212577509</v>
      </c>
      <c r="H11" s="15">
        <f t="shared" si="1"/>
        <v>85159.563847062309</v>
      </c>
    </row>
    <row r="12" spans="1:8" ht="25.1" customHeight="1" x14ac:dyDescent="0.3">
      <c r="A12" s="20">
        <v>7</v>
      </c>
      <c r="B12" s="19">
        <v>1030</v>
      </c>
      <c r="C12" s="18">
        <v>253.98</v>
      </c>
      <c r="D12" s="18">
        <v>8015.2</v>
      </c>
      <c r="E12" s="18">
        <f t="shared" si="0"/>
        <v>2035700.4959999998</v>
      </c>
      <c r="F12" s="17" t="s">
        <v>6</v>
      </c>
      <c r="G12" s="16">
        <f t="shared" si="2"/>
        <v>69734.91291656332</v>
      </c>
      <c r="H12" s="15">
        <f t="shared" si="1"/>
        <v>168526.03954836135</v>
      </c>
    </row>
    <row r="13" spans="1:8" ht="25.1" customHeight="1" x14ac:dyDescent="0.3">
      <c r="A13" s="20">
        <v>8</v>
      </c>
      <c r="B13" s="19">
        <v>1031</v>
      </c>
      <c r="C13" s="18">
        <v>46.61</v>
      </c>
      <c r="D13" s="18">
        <v>8866</v>
      </c>
      <c r="E13" s="18">
        <f t="shared" si="0"/>
        <v>413244.26</v>
      </c>
      <c r="F13" s="17" t="s">
        <v>6</v>
      </c>
      <c r="G13" s="16">
        <f t="shared" si="2"/>
        <v>14156.086585916742</v>
      </c>
      <c r="H13" s="15">
        <f t="shared" si="1"/>
        <v>34210.542582632123</v>
      </c>
    </row>
    <row r="14" spans="1:8" ht="25.1" customHeight="1" x14ac:dyDescent="0.3">
      <c r="A14" s="20">
        <v>9</v>
      </c>
      <c r="B14" s="19">
        <v>1033</v>
      </c>
      <c r="C14" s="18">
        <v>1074.98</v>
      </c>
      <c r="D14" s="18">
        <v>10746.4</v>
      </c>
      <c r="E14" s="18">
        <f t="shared" si="0"/>
        <v>11552165.072000001</v>
      </c>
      <c r="F14" s="17" t="s">
        <v>5</v>
      </c>
      <c r="G14" s="16">
        <f t="shared" si="2"/>
        <v>395730.72113339242</v>
      </c>
      <c r="H14" s="15">
        <f t="shared" si="1"/>
        <v>956349.24273903167</v>
      </c>
    </row>
    <row r="15" spans="1:8" ht="25.1" customHeight="1" x14ac:dyDescent="0.3">
      <c r="A15" s="20">
        <v>10</v>
      </c>
      <c r="B15" s="19">
        <v>1034</v>
      </c>
      <c r="C15" s="18">
        <v>1144.0999999999999</v>
      </c>
      <c r="D15" s="18">
        <v>7530</v>
      </c>
      <c r="E15" s="18">
        <f t="shared" si="0"/>
        <v>8615073</v>
      </c>
      <c r="F15" s="17" t="s">
        <v>5</v>
      </c>
      <c r="G15" s="16">
        <f t="shared" si="2"/>
        <v>295117.75755093008</v>
      </c>
      <c r="H15" s="15">
        <f t="shared" si="1"/>
        <v>713201.2474147476</v>
      </c>
    </row>
    <row r="16" spans="1:8" ht="25.1" customHeight="1" x14ac:dyDescent="0.3">
      <c r="A16" s="20">
        <v>11</v>
      </c>
      <c r="B16" s="19">
        <v>1035</v>
      </c>
      <c r="C16" s="18">
        <v>147.66999999999999</v>
      </c>
      <c r="D16" s="18">
        <v>4016</v>
      </c>
      <c r="E16" s="18">
        <f t="shared" si="0"/>
        <v>593042.72</v>
      </c>
      <c r="F16" s="17" t="s">
        <v>4</v>
      </c>
      <c r="G16" s="16">
        <f>E16*0.1*1/3</f>
        <v>19768.090666666667</v>
      </c>
      <c r="H16" s="15">
        <f t="shared" si="1"/>
        <v>47772.885777777774</v>
      </c>
    </row>
    <row r="17" spans="1:8" ht="25.1" customHeight="1" x14ac:dyDescent="0.3">
      <c r="A17" s="20">
        <v>12</v>
      </c>
      <c r="B17" s="19">
        <v>1036</v>
      </c>
      <c r="C17" s="18">
        <v>2366.2399999999998</v>
      </c>
      <c r="D17" s="18">
        <v>7944</v>
      </c>
      <c r="E17" s="18">
        <f t="shared" si="0"/>
        <v>18797410.559999999</v>
      </c>
      <c r="F17" s="17" t="s">
        <v>4</v>
      </c>
      <c r="G17" s="16">
        <f>E17*0.1*1/3</f>
        <v>626580.35199999996</v>
      </c>
      <c r="H17" s="15">
        <f t="shared" si="1"/>
        <v>1514235.8506666664</v>
      </c>
    </row>
    <row r="18" spans="1:8" ht="25.1" customHeight="1" thickBot="1" x14ac:dyDescent="0.35">
      <c r="A18" s="20">
        <v>13</v>
      </c>
      <c r="B18" s="19">
        <v>1039</v>
      </c>
      <c r="C18" s="18">
        <v>82.68</v>
      </c>
      <c r="D18" s="18">
        <v>16366.4</v>
      </c>
      <c r="E18" s="18">
        <f t="shared" si="0"/>
        <v>1353173.952</v>
      </c>
      <c r="F18" s="17" t="s">
        <v>3</v>
      </c>
      <c r="G18" s="16">
        <f>E18*0.1*29/91</f>
        <v>43123.125942857143</v>
      </c>
      <c r="H18" s="15">
        <f t="shared" si="1"/>
        <v>104214.22102857142</v>
      </c>
    </row>
    <row r="19" spans="1:8" ht="25.1" customHeight="1" thickTop="1" thickBot="1" x14ac:dyDescent="0.35">
      <c r="A19" s="14" t="s">
        <v>2</v>
      </c>
      <c r="B19" s="13"/>
      <c r="C19" s="12">
        <f>SUM(C4:C18)</f>
        <v>9958.24</v>
      </c>
      <c r="D19" s="12"/>
      <c r="E19" s="12"/>
      <c r="F19" s="11"/>
      <c r="G19" s="10"/>
      <c r="H19" s="9">
        <v>5348321</v>
      </c>
    </row>
    <row r="20" spans="1:8" s="7" customFormat="1" ht="64.95" customHeight="1" thickTop="1" thickBot="1" x14ac:dyDescent="0.35">
      <c r="A20" s="8" t="s">
        <v>1</v>
      </c>
      <c r="B20" s="104" t="s">
        <v>0</v>
      </c>
      <c r="C20" s="105"/>
      <c r="D20" s="105"/>
      <c r="E20" s="105"/>
      <c r="F20" s="105"/>
      <c r="G20" s="105"/>
      <c r="H20" s="106"/>
    </row>
    <row r="21" spans="1:8" ht="19.95" thickTop="1" x14ac:dyDescent="0.3"/>
  </sheetData>
  <mergeCells count="6">
    <mergeCell ref="B20:H20"/>
    <mergeCell ref="A4:A5"/>
    <mergeCell ref="E4:E5"/>
    <mergeCell ref="F4:F5"/>
    <mergeCell ref="G4:G5"/>
    <mergeCell ref="H4:H5"/>
  </mergeCells>
  <phoneticPr fontId="2" type="noConversion"/>
  <pageMargins left="0.98425196850393704" right="0.70866141732283472" top="0.74803149606299213" bottom="0.74803149606299213" header="0.31496062992125984" footer="0.31496062992125984"/>
  <pageSetup paperSize="9" scale="92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H21"/>
  <sheetViews>
    <sheetView workbookViewId="0">
      <selection activeCell="E23" sqref="E23"/>
    </sheetView>
  </sheetViews>
  <sheetFormatPr defaultColWidth="9" defaultRowHeight="19.399999999999999" x14ac:dyDescent="0.3"/>
  <cols>
    <col min="1" max="1" width="9" style="7"/>
    <col min="2" max="2" width="15.59765625" style="6" customWidth="1"/>
    <col min="3" max="3" width="15.59765625" style="5" customWidth="1"/>
    <col min="4" max="4" width="16.296875" style="5" customWidth="1"/>
    <col min="5" max="5" width="20.8984375" style="5" customWidth="1"/>
    <col min="6" max="6" width="15.3984375" style="4" customWidth="1"/>
    <col min="7" max="7" width="18.796875" style="3" customWidth="1"/>
    <col min="8" max="8" width="19.796875" style="2" customWidth="1"/>
    <col min="9" max="13" width="12.59765625" style="1" customWidth="1"/>
    <col min="14" max="16384" width="9" style="1"/>
  </cols>
  <sheetData>
    <row r="2" spans="1:8" ht="26.05" x14ac:dyDescent="0.3">
      <c r="A2" s="33" t="s">
        <v>45</v>
      </c>
    </row>
    <row r="3" spans="1:8" ht="19.95" thickBot="1" x14ac:dyDescent="0.35"/>
    <row r="4" spans="1:8" s="6" customFormat="1" ht="40.049999999999997" customHeight="1" thickTop="1" x14ac:dyDescent="0.3">
      <c r="A4" s="107" t="s">
        <v>18</v>
      </c>
      <c r="B4" s="32" t="s">
        <v>17</v>
      </c>
      <c r="C4" s="31" t="s">
        <v>44</v>
      </c>
      <c r="D4" s="31" t="s">
        <v>43</v>
      </c>
      <c r="E4" s="109" t="s">
        <v>14</v>
      </c>
      <c r="F4" s="111" t="s">
        <v>13</v>
      </c>
      <c r="G4" s="117" t="s">
        <v>42</v>
      </c>
      <c r="H4" s="115" t="s">
        <v>41</v>
      </c>
    </row>
    <row r="5" spans="1:8" s="7" customFormat="1" ht="19.95" thickBot="1" x14ac:dyDescent="0.35">
      <c r="A5" s="108"/>
      <c r="B5" s="30" t="s">
        <v>10</v>
      </c>
      <c r="C5" s="29" t="s">
        <v>9</v>
      </c>
      <c r="D5" s="28" t="s">
        <v>8</v>
      </c>
      <c r="E5" s="110"/>
      <c r="F5" s="112"/>
      <c r="G5" s="118"/>
      <c r="H5" s="116"/>
    </row>
    <row r="6" spans="1:8" ht="25.1" customHeight="1" thickTop="1" x14ac:dyDescent="0.3">
      <c r="A6" s="27">
        <v>1</v>
      </c>
      <c r="B6" s="26">
        <v>1024</v>
      </c>
      <c r="C6" s="25">
        <v>129.91999999999999</v>
      </c>
      <c r="D6" s="25">
        <v>9170</v>
      </c>
      <c r="E6" s="25">
        <f t="shared" ref="E6:E18" si="0">C6*D6</f>
        <v>1191366.3999999999</v>
      </c>
      <c r="F6" s="24" t="s">
        <v>6</v>
      </c>
      <c r="G6" s="62">
        <f>E6*0.1*1547/4516</f>
        <v>40811.422072630652</v>
      </c>
      <c r="H6" s="22">
        <f t="shared" ref="H6:H18" si="1">G6*(1+4/12)</f>
        <v>54415.2294301742</v>
      </c>
    </row>
    <row r="7" spans="1:8" ht="25.1" customHeight="1" x14ac:dyDescent="0.3">
      <c r="A7" s="20">
        <v>2</v>
      </c>
      <c r="B7" s="19">
        <v>1025</v>
      </c>
      <c r="C7" s="18">
        <v>1350.54</v>
      </c>
      <c r="D7" s="18">
        <v>4240</v>
      </c>
      <c r="E7" s="18">
        <f t="shared" si="0"/>
        <v>5726289.5999999996</v>
      </c>
      <c r="F7" s="21" t="s">
        <v>6</v>
      </c>
      <c r="G7" s="61">
        <f>E7*0.1*1547/4516</f>
        <v>196159.65480956595</v>
      </c>
      <c r="H7" s="15">
        <f t="shared" si="1"/>
        <v>261546.2064127546</v>
      </c>
    </row>
    <row r="8" spans="1:8" ht="25.1" customHeight="1" x14ac:dyDescent="0.3">
      <c r="A8" s="20">
        <v>3</v>
      </c>
      <c r="B8" s="19">
        <v>1026</v>
      </c>
      <c r="C8" s="18">
        <v>2374.3200000000002</v>
      </c>
      <c r="D8" s="18">
        <v>5110.3999999999996</v>
      </c>
      <c r="E8" s="18">
        <f t="shared" si="0"/>
        <v>12133724.927999999</v>
      </c>
      <c r="F8" s="21" t="s">
        <v>7</v>
      </c>
      <c r="G8" s="61">
        <f>E8*0.1*1/3</f>
        <v>404457.49759999994</v>
      </c>
      <c r="H8" s="15">
        <f t="shared" si="1"/>
        <v>539276.66346666659</v>
      </c>
    </row>
    <row r="9" spans="1:8" ht="25.1" customHeight="1" x14ac:dyDescent="0.3">
      <c r="A9" s="20">
        <v>4</v>
      </c>
      <c r="B9" s="19">
        <v>1027</v>
      </c>
      <c r="C9" s="18">
        <v>655.99</v>
      </c>
      <c r="D9" s="18">
        <v>4458</v>
      </c>
      <c r="E9" s="18">
        <f t="shared" si="0"/>
        <v>2924403.42</v>
      </c>
      <c r="F9" s="21" t="s">
        <v>7</v>
      </c>
      <c r="G9" s="61">
        <f>E9*0.1*1/3</f>
        <v>97480.114000000001</v>
      </c>
      <c r="H9" s="15">
        <f t="shared" si="1"/>
        <v>129973.48533333333</v>
      </c>
    </row>
    <row r="10" spans="1:8" ht="25.1" customHeight="1" x14ac:dyDescent="0.3">
      <c r="A10" s="20">
        <v>5</v>
      </c>
      <c r="B10" s="19">
        <v>1028</v>
      </c>
      <c r="C10" s="18">
        <v>74.040000000000006</v>
      </c>
      <c r="D10" s="18">
        <v>4240</v>
      </c>
      <c r="E10" s="18">
        <f t="shared" si="0"/>
        <v>313929.60000000003</v>
      </c>
      <c r="F10" s="17" t="s">
        <v>6</v>
      </c>
      <c r="G10" s="61">
        <f t="shared" ref="G10:G15" si="2">E10*0.1*1547/4516</f>
        <v>10753.965704162978</v>
      </c>
      <c r="H10" s="15">
        <f t="shared" si="1"/>
        <v>14338.620938883971</v>
      </c>
    </row>
    <row r="11" spans="1:8" ht="25.1" customHeight="1" x14ac:dyDescent="0.3">
      <c r="A11" s="20">
        <v>6</v>
      </c>
      <c r="B11" s="19">
        <v>1029</v>
      </c>
      <c r="C11" s="18">
        <v>257.17</v>
      </c>
      <c r="D11" s="18">
        <v>4240</v>
      </c>
      <c r="E11" s="18">
        <f t="shared" si="0"/>
        <v>1090400.8</v>
      </c>
      <c r="F11" s="17" t="s">
        <v>6</v>
      </c>
      <c r="G11" s="61">
        <f t="shared" si="2"/>
        <v>37352.746625332155</v>
      </c>
      <c r="H11" s="15">
        <f t="shared" si="1"/>
        <v>49803.662167109534</v>
      </c>
    </row>
    <row r="12" spans="1:8" ht="25.1" customHeight="1" x14ac:dyDescent="0.3">
      <c r="A12" s="20">
        <v>7</v>
      </c>
      <c r="B12" s="19">
        <v>1030</v>
      </c>
      <c r="C12" s="18">
        <v>253.98</v>
      </c>
      <c r="D12" s="18">
        <v>8790.4</v>
      </c>
      <c r="E12" s="18">
        <f t="shared" si="0"/>
        <v>2232585.7919999999</v>
      </c>
      <c r="F12" s="17" t="s">
        <v>6</v>
      </c>
      <c r="G12" s="61">
        <f t="shared" si="2"/>
        <v>76479.411431000888</v>
      </c>
      <c r="H12" s="15">
        <f t="shared" si="1"/>
        <v>101972.54857466785</v>
      </c>
    </row>
    <row r="13" spans="1:8" ht="25.1" customHeight="1" x14ac:dyDescent="0.3">
      <c r="A13" s="20">
        <v>8</v>
      </c>
      <c r="B13" s="19">
        <v>1031</v>
      </c>
      <c r="C13" s="18">
        <v>46.61</v>
      </c>
      <c r="D13" s="18">
        <v>9754.4</v>
      </c>
      <c r="E13" s="18">
        <f t="shared" si="0"/>
        <v>454652.58399999997</v>
      </c>
      <c r="F13" s="17" t="s">
        <v>6</v>
      </c>
      <c r="G13" s="61">
        <f t="shared" si="2"/>
        <v>15574.569252612931</v>
      </c>
      <c r="H13" s="15">
        <f t="shared" si="1"/>
        <v>20766.092336817241</v>
      </c>
    </row>
    <row r="14" spans="1:8" ht="25.1" customHeight="1" x14ac:dyDescent="0.3">
      <c r="A14" s="20">
        <v>9</v>
      </c>
      <c r="B14" s="19">
        <v>1033</v>
      </c>
      <c r="C14" s="18">
        <v>1074.98</v>
      </c>
      <c r="D14" s="18">
        <v>11236</v>
      </c>
      <c r="E14" s="18">
        <f t="shared" si="0"/>
        <v>12078475.279999999</v>
      </c>
      <c r="F14" s="17" t="s">
        <v>5</v>
      </c>
      <c r="G14" s="61">
        <f t="shared" si="2"/>
        <v>413759.99243046943</v>
      </c>
      <c r="H14" s="15">
        <f t="shared" si="1"/>
        <v>551679.98990729253</v>
      </c>
    </row>
    <row r="15" spans="1:8" ht="25.1" customHeight="1" x14ac:dyDescent="0.3">
      <c r="A15" s="20">
        <v>10</v>
      </c>
      <c r="B15" s="19">
        <v>1034</v>
      </c>
      <c r="C15" s="18">
        <v>1144.0999999999999</v>
      </c>
      <c r="D15" s="18">
        <v>7685</v>
      </c>
      <c r="E15" s="18">
        <f t="shared" si="0"/>
        <v>8792408.5</v>
      </c>
      <c r="F15" s="17" t="s">
        <v>5</v>
      </c>
      <c r="G15" s="61">
        <f t="shared" si="2"/>
        <v>301192.55866917624</v>
      </c>
      <c r="H15" s="15">
        <f t="shared" si="1"/>
        <v>401590.07822556829</v>
      </c>
    </row>
    <row r="16" spans="1:8" ht="25.1" customHeight="1" x14ac:dyDescent="0.3">
      <c r="A16" s="20">
        <v>11</v>
      </c>
      <c r="B16" s="19">
        <v>1035</v>
      </c>
      <c r="C16" s="18">
        <v>147.66999999999999</v>
      </c>
      <c r="D16" s="18">
        <v>4255.2</v>
      </c>
      <c r="E16" s="18">
        <f t="shared" si="0"/>
        <v>628365.38399999996</v>
      </c>
      <c r="F16" s="17" t="s">
        <v>4</v>
      </c>
      <c r="G16" s="61">
        <f>E16*0.1*1/3</f>
        <v>20945.5128</v>
      </c>
      <c r="H16" s="15">
        <f t="shared" si="1"/>
        <v>27927.350399999999</v>
      </c>
    </row>
    <row r="17" spans="1:8" ht="25.1" customHeight="1" x14ac:dyDescent="0.3">
      <c r="A17" s="20">
        <v>12</v>
      </c>
      <c r="B17" s="19">
        <v>1036</v>
      </c>
      <c r="C17" s="18">
        <v>2366.2399999999998</v>
      </c>
      <c r="D17" s="18">
        <v>8090</v>
      </c>
      <c r="E17" s="18">
        <f t="shared" si="0"/>
        <v>19142881.599999998</v>
      </c>
      <c r="F17" s="17" t="s">
        <v>4</v>
      </c>
      <c r="G17" s="61">
        <f>E17*0.1*1/3</f>
        <v>638096.05333333334</v>
      </c>
      <c r="H17" s="15">
        <f t="shared" si="1"/>
        <v>850794.73777777771</v>
      </c>
    </row>
    <row r="18" spans="1:8" ht="25.1" customHeight="1" thickBot="1" x14ac:dyDescent="0.35">
      <c r="A18" s="60">
        <v>13</v>
      </c>
      <c r="B18" s="59">
        <v>1039</v>
      </c>
      <c r="C18" s="58">
        <v>82.68</v>
      </c>
      <c r="D18" s="58">
        <v>16366.4</v>
      </c>
      <c r="E18" s="58">
        <f t="shared" si="0"/>
        <v>1353173.952</v>
      </c>
      <c r="F18" s="57" t="s">
        <v>3</v>
      </c>
      <c r="G18" s="56">
        <f>E18*0.1*29/91</f>
        <v>43123.125942857143</v>
      </c>
      <c r="H18" s="55">
        <f t="shared" si="1"/>
        <v>57497.501257142852</v>
      </c>
    </row>
    <row r="19" spans="1:8" ht="25.1" customHeight="1" thickTop="1" thickBot="1" x14ac:dyDescent="0.35">
      <c r="A19" s="54" t="s">
        <v>2</v>
      </c>
      <c r="B19" s="53"/>
      <c r="C19" s="52">
        <f>SUM(C5:C18)</f>
        <v>9958.24</v>
      </c>
      <c r="D19" s="52"/>
      <c r="E19" s="52"/>
      <c r="F19" s="51"/>
      <c r="G19" s="50"/>
      <c r="H19" s="49">
        <v>3061582</v>
      </c>
    </row>
    <row r="20" spans="1:8" ht="64.95" customHeight="1" thickTop="1" thickBot="1" x14ac:dyDescent="0.35">
      <c r="A20" s="8" t="s">
        <v>1</v>
      </c>
      <c r="B20" s="104" t="s">
        <v>40</v>
      </c>
      <c r="C20" s="105"/>
      <c r="D20" s="105"/>
      <c r="E20" s="105"/>
      <c r="F20" s="105"/>
      <c r="G20" s="105"/>
      <c r="H20" s="106"/>
    </row>
    <row r="21" spans="1:8" ht="19.95" thickTop="1" x14ac:dyDescent="0.3"/>
  </sheetData>
  <mergeCells count="6">
    <mergeCell ref="B20:H20"/>
    <mergeCell ref="A4:A5"/>
    <mergeCell ref="E4:E5"/>
    <mergeCell ref="F4:F5"/>
    <mergeCell ref="G4:G5"/>
    <mergeCell ref="H4:H5"/>
  </mergeCells>
  <phoneticPr fontId="2" type="noConversion"/>
  <pageMargins left="0.98425196850393704" right="0.70866141732283472" top="0.74803149606299213" bottom="0.74803149606299213" header="0.31496062992125984" footer="0.31496062992125984"/>
  <pageSetup paperSize="9" scale="92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2"/>
  <sheetViews>
    <sheetView workbookViewId="0">
      <selection activeCell="I6" sqref="I6"/>
    </sheetView>
  </sheetViews>
  <sheetFormatPr defaultColWidth="9" defaultRowHeight="19.399999999999999" x14ac:dyDescent="0.3"/>
  <cols>
    <col min="1" max="2" width="11.59765625" style="7" customWidth="1"/>
    <col min="3" max="3" width="17.59765625" style="3" customWidth="1"/>
    <col min="4" max="4" width="17.69921875" style="3" customWidth="1"/>
    <col min="5" max="5" width="19.8984375" style="3" customWidth="1"/>
    <col min="6" max="6" width="14.09765625" style="4" customWidth="1"/>
    <col min="7" max="7" width="20.59765625" style="3" customWidth="1"/>
    <col min="8" max="16384" width="9" style="7"/>
  </cols>
  <sheetData>
    <row r="1" spans="1:7" ht="26.05" x14ac:dyDescent="0.3">
      <c r="A1" s="94" t="s">
        <v>73</v>
      </c>
      <c r="B1" s="93"/>
      <c r="C1" s="91"/>
      <c r="D1" s="91"/>
      <c r="E1" s="91"/>
      <c r="F1" s="92"/>
      <c r="G1" s="91"/>
    </row>
    <row r="2" spans="1:7" ht="19.95" thickBot="1" x14ac:dyDescent="0.35">
      <c r="A2" s="90"/>
      <c r="B2" s="89"/>
      <c r="C2" s="87"/>
      <c r="D2" s="87"/>
      <c r="E2" s="87"/>
      <c r="F2" s="88"/>
      <c r="G2" s="87"/>
    </row>
    <row r="3" spans="1:7" s="6" customFormat="1" ht="64.25" customHeight="1" thickTop="1" thickBot="1" x14ac:dyDescent="0.35">
      <c r="A3" s="86" t="s">
        <v>72</v>
      </c>
      <c r="B3" s="85" t="s">
        <v>71</v>
      </c>
      <c r="C3" s="84" t="s">
        <v>70</v>
      </c>
      <c r="D3" s="84" t="s">
        <v>69</v>
      </c>
      <c r="E3" s="84" t="s">
        <v>68</v>
      </c>
      <c r="F3" s="83" t="s">
        <v>67</v>
      </c>
      <c r="G3" s="82" t="s">
        <v>66</v>
      </c>
    </row>
    <row r="4" spans="1:7" ht="22.05" customHeight="1" thickTop="1" x14ac:dyDescent="0.3">
      <c r="A4" s="119">
        <v>1034</v>
      </c>
      <c r="B4" s="95" t="s">
        <v>65</v>
      </c>
      <c r="C4" s="96">
        <v>223.4</v>
      </c>
      <c r="D4" s="96"/>
      <c r="E4" s="96"/>
      <c r="F4" s="97"/>
      <c r="G4" s="78"/>
    </row>
    <row r="5" spans="1:7" ht="22.05" customHeight="1" x14ac:dyDescent="0.3">
      <c r="A5" s="120"/>
      <c r="B5" s="77" t="s">
        <v>64</v>
      </c>
      <c r="C5" s="76">
        <v>22.87</v>
      </c>
      <c r="D5" s="76"/>
      <c r="E5" s="76"/>
      <c r="F5" s="98"/>
      <c r="G5" s="74"/>
    </row>
    <row r="6" spans="1:7" ht="22.05" customHeight="1" thickBot="1" x14ac:dyDescent="0.35">
      <c r="A6" s="120"/>
      <c r="B6" s="73" t="s">
        <v>63</v>
      </c>
      <c r="C6" s="72">
        <v>5.05</v>
      </c>
      <c r="D6" s="72"/>
      <c r="E6" s="72"/>
      <c r="F6" s="99"/>
      <c r="G6" s="70"/>
    </row>
    <row r="7" spans="1:7" ht="22.05" customHeight="1" thickTop="1" thickBot="1" x14ac:dyDescent="0.35">
      <c r="A7" s="121"/>
      <c r="B7" s="14" t="s">
        <v>50</v>
      </c>
      <c r="C7" s="100">
        <f>SUM(C4:C6)</f>
        <v>251.32000000000002</v>
      </c>
      <c r="D7" s="100">
        <v>7685</v>
      </c>
      <c r="E7" s="100">
        <f>C7*D7</f>
        <v>1931394.2000000002</v>
      </c>
      <c r="F7" s="101" t="s">
        <v>62</v>
      </c>
      <c r="G7" s="102">
        <f>E7*0.1*1547/4516/12</f>
        <v>5513.4832215087108</v>
      </c>
    </row>
    <row r="8" spans="1:7" ht="22.05" customHeight="1" thickTop="1" x14ac:dyDescent="0.3">
      <c r="A8" s="119">
        <v>1036</v>
      </c>
      <c r="B8" s="81" t="s">
        <v>61</v>
      </c>
      <c r="C8" s="80">
        <v>362.79</v>
      </c>
      <c r="D8" s="80"/>
      <c r="E8" s="80"/>
      <c r="F8" s="79"/>
      <c r="G8" s="78"/>
    </row>
    <row r="9" spans="1:7" ht="22.05" customHeight="1" x14ac:dyDescent="0.3">
      <c r="A9" s="120"/>
      <c r="B9" s="77" t="s">
        <v>60</v>
      </c>
      <c r="C9" s="76">
        <v>254.41</v>
      </c>
      <c r="D9" s="76"/>
      <c r="E9" s="76"/>
      <c r="F9" s="75"/>
      <c r="G9" s="74"/>
    </row>
    <row r="10" spans="1:7" ht="22.05" customHeight="1" x14ac:dyDescent="0.3">
      <c r="A10" s="120"/>
      <c r="B10" s="77" t="s">
        <v>59</v>
      </c>
      <c r="C10" s="76">
        <v>18.32</v>
      </c>
      <c r="D10" s="76"/>
      <c r="E10" s="76"/>
      <c r="F10" s="75"/>
      <c r="G10" s="74"/>
    </row>
    <row r="11" spans="1:7" ht="22.05" customHeight="1" x14ac:dyDescent="0.3">
      <c r="A11" s="120"/>
      <c r="B11" s="77" t="s">
        <v>58</v>
      </c>
      <c r="C11" s="76">
        <v>15.92</v>
      </c>
      <c r="D11" s="76"/>
      <c r="E11" s="76"/>
      <c r="F11" s="75"/>
      <c r="G11" s="74"/>
    </row>
    <row r="12" spans="1:7" ht="22.05" customHeight="1" x14ac:dyDescent="0.3">
      <c r="A12" s="120"/>
      <c r="B12" s="77" t="s">
        <v>57</v>
      </c>
      <c r="C12" s="76">
        <v>8.4</v>
      </c>
      <c r="D12" s="76"/>
      <c r="E12" s="76"/>
      <c r="F12" s="75"/>
      <c r="G12" s="74"/>
    </row>
    <row r="13" spans="1:7" ht="22.05" customHeight="1" x14ac:dyDescent="0.3">
      <c r="A13" s="120"/>
      <c r="B13" s="77" t="s">
        <v>56</v>
      </c>
      <c r="C13" s="76">
        <v>376.1</v>
      </c>
      <c r="D13" s="76"/>
      <c r="E13" s="76"/>
      <c r="F13" s="75"/>
      <c r="G13" s="74"/>
    </row>
    <row r="14" spans="1:7" ht="22.05" customHeight="1" x14ac:dyDescent="0.3">
      <c r="A14" s="120"/>
      <c r="B14" s="77" t="s">
        <v>55</v>
      </c>
      <c r="C14" s="76">
        <v>276.16000000000003</v>
      </c>
      <c r="D14" s="76"/>
      <c r="E14" s="76"/>
      <c r="F14" s="75"/>
      <c r="G14" s="74"/>
    </row>
    <row r="15" spans="1:7" ht="22.05" customHeight="1" x14ac:dyDescent="0.3">
      <c r="A15" s="120"/>
      <c r="B15" s="77" t="s">
        <v>54</v>
      </c>
      <c r="C15" s="76">
        <v>3.28</v>
      </c>
      <c r="D15" s="76"/>
      <c r="E15" s="76"/>
      <c r="F15" s="75"/>
      <c r="G15" s="74"/>
    </row>
    <row r="16" spans="1:7" ht="22.05" customHeight="1" thickBot="1" x14ac:dyDescent="0.35">
      <c r="A16" s="120"/>
      <c r="B16" s="73" t="s">
        <v>53</v>
      </c>
      <c r="C16" s="72">
        <v>0.83</v>
      </c>
      <c r="D16" s="72"/>
      <c r="E16" s="72"/>
      <c r="F16" s="71"/>
      <c r="G16" s="70"/>
    </row>
    <row r="17" spans="1:7" ht="22.05" customHeight="1" thickTop="1" thickBot="1" x14ac:dyDescent="0.35">
      <c r="A17" s="121"/>
      <c r="B17" s="14" t="s">
        <v>50</v>
      </c>
      <c r="C17" s="100">
        <f>SUM(C8:C16)</f>
        <v>1316.21</v>
      </c>
      <c r="D17" s="100">
        <v>8090</v>
      </c>
      <c r="E17" s="100">
        <f>C17*D17</f>
        <v>10648138.9</v>
      </c>
      <c r="F17" s="103" t="s">
        <v>52</v>
      </c>
      <c r="G17" s="102">
        <f>E17*0.1*1/3/12</f>
        <v>29578.163611111115</v>
      </c>
    </row>
    <row r="18" spans="1:7" ht="22.05" customHeight="1" thickTop="1" thickBot="1" x14ac:dyDescent="0.35">
      <c r="A18" s="119">
        <v>1039</v>
      </c>
      <c r="B18" s="68" t="s">
        <v>51</v>
      </c>
      <c r="C18" s="67">
        <v>11.75</v>
      </c>
      <c r="D18" s="67"/>
      <c r="E18" s="67"/>
      <c r="F18" s="66"/>
      <c r="G18" s="65"/>
    </row>
    <row r="19" spans="1:7" ht="22.05" customHeight="1" thickTop="1" thickBot="1" x14ac:dyDescent="0.35">
      <c r="A19" s="121"/>
      <c r="B19" s="14" t="s">
        <v>50</v>
      </c>
      <c r="C19" s="100">
        <f>SUM(C18)</f>
        <v>11.75</v>
      </c>
      <c r="D19" s="100">
        <v>16366.4</v>
      </c>
      <c r="E19" s="100">
        <f>C19*D19</f>
        <v>192305.19999999998</v>
      </c>
      <c r="F19" s="103" t="s">
        <v>49</v>
      </c>
      <c r="G19" s="102">
        <f>E19*0.1*29/91/12</f>
        <v>510.70062271062267</v>
      </c>
    </row>
    <row r="20" spans="1:7" ht="22.05" customHeight="1" thickTop="1" thickBot="1" x14ac:dyDescent="0.35">
      <c r="A20" s="69" t="s">
        <v>48</v>
      </c>
      <c r="B20" s="68"/>
      <c r="C20" s="67">
        <f>SUM(C7,C17,C19)</f>
        <v>1579.28</v>
      </c>
      <c r="D20" s="67"/>
      <c r="E20" s="67"/>
      <c r="F20" s="66"/>
      <c r="G20" s="65">
        <v>35602</v>
      </c>
    </row>
    <row r="21" spans="1:7" s="63" customFormat="1" ht="45" customHeight="1" thickTop="1" thickBot="1" x14ac:dyDescent="0.35">
      <c r="A21" s="64" t="s">
        <v>47</v>
      </c>
      <c r="B21" s="122" t="s">
        <v>46</v>
      </c>
      <c r="C21" s="123"/>
      <c r="D21" s="123"/>
      <c r="E21" s="123"/>
      <c r="F21" s="123"/>
      <c r="G21" s="124"/>
    </row>
    <row r="22" spans="1:7" ht="19.95" thickTop="1" x14ac:dyDescent="0.3"/>
  </sheetData>
  <mergeCells count="4">
    <mergeCell ref="A4:A7"/>
    <mergeCell ref="A8:A17"/>
    <mergeCell ref="A18:A19"/>
    <mergeCell ref="B21:G21"/>
  </mergeCells>
  <phoneticPr fontId="2" type="noConversion"/>
  <pageMargins left="1.1023622047244095" right="0.70866141732283472" top="0.74803149606299213" bottom="0.74803149606299213" header="0.31496062992125984" footer="0.31496062992125984"/>
  <pageSetup paperSize="9" scale="94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附表一</vt:lpstr>
      <vt:lpstr>附表二</vt:lpstr>
      <vt:lpstr>附表三</vt:lpstr>
      <vt:lpstr>附表四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張恩賜</dc:creator>
  <cp:lastModifiedBy>張恩賜</cp:lastModifiedBy>
  <cp:lastPrinted>2018-01-23T01:35:51Z</cp:lastPrinted>
  <dcterms:created xsi:type="dcterms:W3CDTF">2018-01-23T01:22:58Z</dcterms:created>
  <dcterms:modified xsi:type="dcterms:W3CDTF">2018-01-24T03:13:57Z</dcterms:modified>
</cp:coreProperties>
</file>