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type\10711\"/>
    </mc:Choice>
  </mc:AlternateContent>
  <bookViews>
    <workbookView xWindow="0" yWindow="0" windowWidth="15360" windowHeight="7836" tabRatio="922" firstSheet="2" activeTab="16"/>
  </bookViews>
  <sheets>
    <sheet name="附表一" sheetId="1" r:id="rId1"/>
    <sheet name="附表一之一" sheetId="29" r:id="rId2"/>
    <sheet name="附表二" sheetId="11" r:id="rId3"/>
    <sheet name="附表二之一" sheetId="22" r:id="rId4"/>
    <sheet name="附表三" sheetId="12" r:id="rId5"/>
    <sheet name="附表三之一" sheetId="24" r:id="rId6"/>
    <sheet name="附表四" sheetId="13" r:id="rId7"/>
    <sheet name="附表四之一" sheetId="25" r:id="rId8"/>
    <sheet name="附表五" sheetId="14" r:id="rId9"/>
    <sheet name="附表五之一" sheetId="26" r:id="rId10"/>
    <sheet name="附表六" sheetId="18" r:id="rId11"/>
    <sheet name="附表六之一" sheetId="27" r:id="rId12"/>
    <sheet name="附表七" sheetId="19" r:id="rId13"/>
    <sheet name="附表七之一" sheetId="28" r:id="rId14"/>
    <sheet name="附表八（總）" sheetId="30" r:id="rId15"/>
    <sheet name="附表九遠雄報表" sheetId="3" r:id="rId16"/>
    <sheet name="附表十全聯報表" sheetId="4" r:id="rId17"/>
  </sheets>
  <definedNames>
    <definedName name="_xlnm._FilterDatabase" localSheetId="0" hidden="1">附表一!$A$1:$P$28</definedName>
    <definedName name="_xlnm._FilterDatabase" localSheetId="12" hidden="1">附表七!$A$1:$P$9</definedName>
    <definedName name="_xlnm._FilterDatabase" localSheetId="2" hidden="1">附表二!$A$1:$P$15</definedName>
    <definedName name="_xlnm._FilterDatabase" localSheetId="4" hidden="1">附表三!$A$1:$O$12</definedName>
    <definedName name="_xlnm._FilterDatabase" localSheetId="8" hidden="1">附表五!$A$1:$P$16</definedName>
    <definedName name="_xlnm._FilterDatabase" localSheetId="10" hidden="1">附表六!$A$1:$P$30</definedName>
    <definedName name="_xlnm._FilterDatabase" localSheetId="6" hidden="1">附表四!$A$1:$P$57</definedName>
    <definedName name="_xlnm.Print_Area" localSheetId="10">附表六!$A$1:$N$30</definedName>
    <definedName name="_xlnm.Print_Titles" localSheetId="0">附表一!$1:$3</definedName>
    <definedName name="_xlnm.Print_Titles" localSheetId="1">附表一之一!$1:$2</definedName>
    <definedName name="_xlnm.Print_Titles" localSheetId="13">附表七之一!$1:$2</definedName>
    <definedName name="_xlnm.Print_Titles" localSheetId="2">附表二!$1:$3</definedName>
    <definedName name="_xlnm.Print_Titles" localSheetId="3">附表二之一!$1:$2</definedName>
    <definedName name="_xlnm.Print_Titles" localSheetId="4">附表三!$1:$3</definedName>
    <definedName name="_xlnm.Print_Titles" localSheetId="5">附表三之一!$1:$2</definedName>
    <definedName name="_xlnm.Print_Titles" localSheetId="8">附表五!$1:$3</definedName>
    <definedName name="_xlnm.Print_Titles" localSheetId="9">附表五之一!$1:$2</definedName>
    <definedName name="_xlnm.Print_Titles" localSheetId="10">附表六!$1:$3</definedName>
    <definedName name="_xlnm.Print_Titles" localSheetId="11">附表六之一!$1:$2</definedName>
    <definedName name="_xlnm.Print_Titles" localSheetId="6">附表四!$1:$3</definedName>
    <definedName name="_xlnm.Print_Titles" localSheetId="7">附表四之一!$1:$2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64" i="29" l="1"/>
  <c r="I4" i="29"/>
  <c r="H4" i="29"/>
  <c r="F14" i="11"/>
  <c r="G14" i="11"/>
  <c r="F27" i="1"/>
  <c r="G27" i="1"/>
  <c r="D28" i="22" l="1"/>
  <c r="F3" i="24"/>
  <c r="H28" i="29"/>
  <c r="I28" i="29"/>
  <c r="G10" i="30" l="1"/>
  <c r="G9" i="30"/>
  <c r="G7" i="30"/>
  <c r="G6" i="30"/>
  <c r="G4" i="30"/>
  <c r="I4" i="28"/>
  <c r="I40" i="28"/>
  <c r="I5" i="27"/>
  <c r="I4" i="27"/>
  <c r="I40" i="27" s="1"/>
  <c r="I8" i="26"/>
  <c r="I7" i="26"/>
  <c r="I6" i="26"/>
  <c r="I40" i="26" s="1"/>
  <c r="G8" i="30" s="1"/>
  <c r="I5" i="26"/>
  <c r="I4" i="26"/>
  <c r="I9" i="25"/>
  <c r="I8" i="25"/>
  <c r="I7" i="25"/>
  <c r="I6" i="25"/>
  <c r="I5" i="25"/>
  <c r="I4" i="25"/>
  <c r="I64" i="25"/>
  <c r="H21" i="24"/>
  <c r="H20" i="24"/>
  <c r="H19" i="24"/>
  <c r="H18" i="24"/>
  <c r="H17" i="24"/>
  <c r="H16" i="24"/>
  <c r="H15" i="24"/>
  <c r="H14" i="24"/>
  <c r="H13" i="24"/>
  <c r="H12" i="24"/>
  <c r="H11" i="24"/>
  <c r="H10" i="24"/>
  <c r="H9" i="24"/>
  <c r="H8" i="24"/>
  <c r="H7" i="24"/>
  <c r="H6" i="24"/>
  <c r="H5" i="24"/>
  <c r="H4" i="24"/>
  <c r="H64" i="24" s="1"/>
  <c r="I12" i="22"/>
  <c r="I11" i="22"/>
  <c r="I10" i="22"/>
  <c r="I9" i="22"/>
  <c r="I8" i="22"/>
  <c r="I7" i="22"/>
  <c r="I6" i="22"/>
  <c r="I5" i="22"/>
  <c r="I4" i="22"/>
  <c r="I27" i="29"/>
  <c r="I26" i="29"/>
  <c r="I25" i="29"/>
  <c r="I24" i="29"/>
  <c r="I23" i="29"/>
  <c r="I22" i="29"/>
  <c r="I21" i="29"/>
  <c r="I20" i="29"/>
  <c r="I19" i="29"/>
  <c r="I18" i="29"/>
  <c r="I17" i="29"/>
  <c r="I16" i="29"/>
  <c r="I15" i="29"/>
  <c r="I14" i="29"/>
  <c r="I13" i="29"/>
  <c r="I12" i="29"/>
  <c r="I11" i="29"/>
  <c r="I10" i="29"/>
  <c r="I9" i="29"/>
  <c r="I8" i="29"/>
  <c r="I7" i="29"/>
  <c r="I6" i="29"/>
  <c r="I5" i="29"/>
  <c r="I64" i="29" s="1"/>
  <c r="D10" i="30"/>
  <c r="D9" i="30"/>
  <c r="H40" i="28"/>
  <c r="H4" i="28"/>
  <c r="F10" i="19"/>
  <c r="F29" i="18"/>
  <c r="F14" i="14"/>
  <c r="H9" i="25"/>
  <c r="H8" i="25"/>
  <c r="H7" i="25"/>
  <c r="H6" i="25"/>
  <c r="H5" i="25"/>
  <c r="H4" i="25"/>
  <c r="F3" i="25"/>
  <c r="F55" i="13"/>
  <c r="G3" i="24"/>
  <c r="I28" i="22" l="1"/>
  <c r="G5" i="30" s="1"/>
  <c r="H64" i="25"/>
  <c r="D7" i="30" s="1"/>
  <c r="C64" i="29"/>
  <c r="C65" i="29" s="1"/>
  <c r="F3" i="29"/>
  <c r="D40" i="28"/>
  <c r="D41" i="28" s="1"/>
  <c r="F3" i="28"/>
  <c r="D40" i="27"/>
  <c r="D41" i="27" s="1"/>
  <c r="F3" i="27"/>
  <c r="F3" i="26"/>
  <c r="D64" i="25"/>
  <c r="D65" i="25" s="1"/>
  <c r="G11" i="30" l="1"/>
  <c r="D4" i="29"/>
  <c r="E4" i="29" s="1"/>
  <c r="F4" i="29"/>
  <c r="D4" i="28"/>
  <c r="E4" i="28" s="1"/>
  <c r="F4" i="28" s="1"/>
  <c r="D4" i="27"/>
  <c r="E4" i="27" s="1"/>
  <c r="D40" i="26"/>
  <c r="D41" i="26" s="1"/>
  <c r="D4" i="25"/>
  <c r="E4" i="25" s="1"/>
  <c r="F4" i="25" s="1"/>
  <c r="F4" i="27" l="1"/>
  <c r="D5" i="27" s="1"/>
  <c r="E5" i="27" s="1"/>
  <c r="H5" i="27" s="1"/>
  <c r="H4" i="27"/>
  <c r="D5" i="29"/>
  <c r="E5" i="29" s="1"/>
  <c r="H5" i="29" s="1"/>
  <c r="F5" i="29"/>
  <c r="D5" i="28"/>
  <c r="E5" i="28" s="1"/>
  <c r="F5" i="28" s="1"/>
  <c r="D4" i="26"/>
  <c r="E4" i="26" s="1"/>
  <c r="D5" i="25"/>
  <c r="E5" i="25" s="1"/>
  <c r="F5" i="25" s="1"/>
  <c r="H40" i="27" l="1"/>
  <c r="F5" i="27"/>
  <c r="D6" i="27" s="1"/>
  <c r="E6" i="27" s="1"/>
  <c r="F6" i="27" s="1"/>
  <c r="F4" i="26"/>
  <c r="D5" i="26" s="1"/>
  <c r="E5" i="26" s="1"/>
  <c r="H4" i="26"/>
  <c r="D6" i="29"/>
  <c r="E6" i="29" s="1"/>
  <c r="H6" i="29" s="1"/>
  <c r="D6" i="28"/>
  <c r="E6" i="28" s="1"/>
  <c r="F6" i="28" s="1"/>
  <c r="D6" i="25"/>
  <c r="E6" i="25" s="1"/>
  <c r="F6" i="25" s="1"/>
  <c r="F5" i="26" l="1"/>
  <c r="D6" i="26" s="1"/>
  <c r="E6" i="26" s="1"/>
  <c r="H5" i="26"/>
  <c r="F6" i="29"/>
  <c r="D7" i="28"/>
  <c r="E7" i="28" s="1"/>
  <c r="F7" i="28" s="1"/>
  <c r="D7" i="27"/>
  <c r="E7" i="27" s="1"/>
  <c r="F7" i="27" s="1"/>
  <c r="D7" i="25"/>
  <c r="E7" i="25" s="1"/>
  <c r="F7" i="25" s="1"/>
  <c r="D64" i="24"/>
  <c r="D65" i="24" s="1"/>
  <c r="D29" i="22"/>
  <c r="F3" i="22"/>
  <c r="F6" i="26" l="1"/>
  <c r="D7" i="26" s="1"/>
  <c r="E7" i="26" s="1"/>
  <c r="H6" i="26"/>
  <c r="D7" i="29"/>
  <c r="E7" i="29" s="1"/>
  <c r="H7" i="29" s="1"/>
  <c r="D8" i="28"/>
  <c r="E8" i="28" s="1"/>
  <c r="F8" i="28" s="1"/>
  <c r="D8" i="27"/>
  <c r="E8" i="27" s="1"/>
  <c r="F8" i="27" s="1"/>
  <c r="D8" i="25"/>
  <c r="E8" i="25" s="1"/>
  <c r="F8" i="25" s="1"/>
  <c r="D4" i="24"/>
  <c r="E4" i="24" s="1"/>
  <c r="D4" i="22"/>
  <c r="E4" i="22" s="1"/>
  <c r="F4" i="24" l="1"/>
  <c r="D5" i="24" s="1"/>
  <c r="E5" i="24" s="1"/>
  <c r="G4" i="24"/>
  <c r="F7" i="26"/>
  <c r="D8" i="26" s="1"/>
  <c r="E8" i="26" s="1"/>
  <c r="H7" i="26"/>
  <c r="F4" i="22"/>
  <c r="D5" i="22" s="1"/>
  <c r="E5" i="22" s="1"/>
  <c r="H4" i="22"/>
  <c r="F7" i="29"/>
  <c r="D9" i="28"/>
  <c r="E9" i="28" s="1"/>
  <c r="F9" i="28" s="1"/>
  <c r="D9" i="27"/>
  <c r="E9" i="27" s="1"/>
  <c r="F9" i="27" s="1"/>
  <c r="D9" i="25"/>
  <c r="E9" i="25" s="1"/>
  <c r="F9" i="25" s="1"/>
  <c r="F5" i="24" l="1"/>
  <c r="D6" i="24" s="1"/>
  <c r="E6" i="24" s="1"/>
  <c r="G5" i="24"/>
  <c r="F8" i="26"/>
  <c r="D9" i="26" s="1"/>
  <c r="E9" i="26" s="1"/>
  <c r="F9" i="26" s="1"/>
  <c r="D10" i="26" s="1"/>
  <c r="E10" i="26" s="1"/>
  <c r="F10" i="26" s="1"/>
  <c r="H8" i="26"/>
  <c r="H40" i="26" s="1"/>
  <c r="D8" i="30" s="1"/>
  <c r="F5" i="22"/>
  <c r="H5" i="22"/>
  <c r="D8" i="29"/>
  <c r="E8" i="29" s="1"/>
  <c r="H8" i="29" s="1"/>
  <c r="D10" i="28"/>
  <c r="E10" i="28" s="1"/>
  <c r="F10" i="28" s="1"/>
  <c r="D10" i="27"/>
  <c r="E10" i="27" s="1"/>
  <c r="F10" i="27" s="1"/>
  <c r="D10" i="25"/>
  <c r="E10" i="25" s="1"/>
  <c r="F10" i="25" s="1"/>
  <c r="D6" i="22"/>
  <c r="E6" i="22" s="1"/>
  <c r="F6" i="24" l="1"/>
  <c r="D7" i="24" s="1"/>
  <c r="E7" i="24" s="1"/>
  <c r="G6" i="24"/>
  <c r="F6" i="22"/>
  <c r="H6" i="22"/>
  <c r="F8" i="29"/>
  <c r="D11" i="28"/>
  <c r="E11" i="28" s="1"/>
  <c r="F11" i="28" s="1"/>
  <c r="D11" i="27"/>
  <c r="E11" i="27" s="1"/>
  <c r="F11" i="27" s="1"/>
  <c r="D11" i="26"/>
  <c r="E11" i="26" s="1"/>
  <c r="F11" i="26" s="1"/>
  <c r="D11" i="25"/>
  <c r="E11" i="25" s="1"/>
  <c r="F11" i="25" s="1"/>
  <c r="D7" i="22"/>
  <c r="E7" i="22" s="1"/>
  <c r="B4" i="30"/>
  <c r="F7" i="24" l="1"/>
  <c r="G7" i="24"/>
  <c r="F7" i="22"/>
  <c r="H7" i="22"/>
  <c r="D9" i="29"/>
  <c r="E9" i="29" s="1"/>
  <c r="H9" i="29" s="1"/>
  <c r="D12" i="28"/>
  <c r="E12" i="28" s="1"/>
  <c r="F12" i="28" s="1"/>
  <c r="D12" i="27"/>
  <c r="E12" i="27" s="1"/>
  <c r="F12" i="27" s="1"/>
  <c r="D12" i="26"/>
  <c r="E12" i="26" s="1"/>
  <c r="F12" i="26" s="1"/>
  <c r="D12" i="25"/>
  <c r="E12" i="25" s="1"/>
  <c r="F12" i="25" s="1"/>
  <c r="D8" i="24"/>
  <c r="E8" i="24" s="1"/>
  <c r="D8" i="22"/>
  <c r="E8" i="22" s="1"/>
  <c r="G10" i="19"/>
  <c r="B10" i="30" s="1"/>
  <c r="G29" i="18"/>
  <c r="B9" i="30" s="1"/>
  <c r="F10" i="30" l="1"/>
  <c r="I10" i="30"/>
  <c r="I9" i="30"/>
  <c r="F9" i="30"/>
  <c r="F8" i="24"/>
  <c r="D9" i="24" s="1"/>
  <c r="E9" i="24" s="1"/>
  <c r="G8" i="24"/>
  <c r="F8" i="22"/>
  <c r="H8" i="22"/>
  <c r="F9" i="29"/>
  <c r="D13" i="28"/>
  <c r="E13" i="28" s="1"/>
  <c r="F13" i="28" s="1"/>
  <c r="D13" i="27"/>
  <c r="E13" i="27" s="1"/>
  <c r="F13" i="27" s="1"/>
  <c r="D13" i="26"/>
  <c r="E13" i="26" s="1"/>
  <c r="F13" i="26" s="1"/>
  <c r="D13" i="25"/>
  <c r="E13" i="25" s="1"/>
  <c r="F13" i="25" s="1"/>
  <c r="D9" i="22"/>
  <c r="E9" i="22" s="1"/>
  <c r="G14" i="14"/>
  <c r="B8" i="30" s="1"/>
  <c r="G55" i="13"/>
  <c r="B7" i="30" s="1"/>
  <c r="F11" i="12"/>
  <c r="B6" i="30" s="1"/>
  <c r="B5" i="30"/>
  <c r="I8" i="30" l="1"/>
  <c r="F8" i="30"/>
  <c r="I7" i="30"/>
  <c r="F7" i="30"/>
  <c r="I5" i="30"/>
  <c r="B11" i="30"/>
  <c r="F9" i="24"/>
  <c r="G9" i="24"/>
  <c r="F9" i="22"/>
  <c r="H9" i="22"/>
  <c r="D10" i="29"/>
  <c r="E10" i="29" s="1"/>
  <c r="H10" i="29" s="1"/>
  <c r="D14" i="28"/>
  <c r="E14" i="28" s="1"/>
  <c r="F14" i="28" s="1"/>
  <c r="D14" i="27"/>
  <c r="E14" i="27" s="1"/>
  <c r="F14" i="27" s="1"/>
  <c r="D14" i="26"/>
  <c r="E14" i="26" s="1"/>
  <c r="F14" i="26" s="1"/>
  <c r="D14" i="25"/>
  <c r="E14" i="25" s="1"/>
  <c r="F14" i="25" s="1"/>
  <c r="D10" i="24"/>
  <c r="E10" i="24" s="1"/>
  <c r="D10" i="22"/>
  <c r="E10" i="22" s="1"/>
  <c r="I11" i="30" l="1"/>
  <c r="F10" i="24"/>
  <c r="D11" i="24" s="1"/>
  <c r="E11" i="24" s="1"/>
  <c r="G10" i="24"/>
  <c r="F10" i="22"/>
  <c r="H10" i="22"/>
  <c r="F10" i="29"/>
  <c r="D11" i="29" s="1"/>
  <c r="E11" i="29" s="1"/>
  <c r="H11" i="29" s="1"/>
  <c r="D15" i="28"/>
  <c r="E15" i="28" s="1"/>
  <c r="F15" i="28" s="1"/>
  <c r="D15" i="27"/>
  <c r="E15" i="27" s="1"/>
  <c r="F15" i="27" s="1"/>
  <c r="D15" i="26"/>
  <c r="E15" i="26" s="1"/>
  <c r="F15" i="26" s="1"/>
  <c r="D15" i="25"/>
  <c r="E15" i="25" s="1"/>
  <c r="F15" i="25" s="1"/>
  <c r="D11" i="22"/>
  <c r="E11" i="22" s="1"/>
  <c r="F11" i="24" l="1"/>
  <c r="G11" i="24"/>
  <c r="F11" i="22"/>
  <c r="H11" i="22"/>
  <c r="F11" i="29"/>
  <c r="D12" i="29"/>
  <c r="E12" i="29" s="1"/>
  <c r="H12" i="29" s="1"/>
  <c r="D16" i="28"/>
  <c r="E16" i="28" s="1"/>
  <c r="F16" i="28" s="1"/>
  <c r="D16" i="27"/>
  <c r="E16" i="27" s="1"/>
  <c r="F16" i="27" s="1"/>
  <c r="D16" i="26"/>
  <c r="E16" i="26" s="1"/>
  <c r="F16" i="26" s="1"/>
  <c r="D16" i="25"/>
  <c r="E16" i="25" s="1"/>
  <c r="F16" i="25" s="1"/>
  <c r="D12" i="24"/>
  <c r="E12" i="24" s="1"/>
  <c r="D12" i="22"/>
  <c r="E12" i="22" s="1"/>
  <c r="F12" i="24" l="1"/>
  <c r="G12" i="24"/>
  <c r="F12" i="22"/>
  <c r="H12" i="22"/>
  <c r="H28" i="22" s="1"/>
  <c r="D5" i="30" s="1"/>
  <c r="F5" i="30" s="1"/>
  <c r="F12" i="29"/>
  <c r="D13" i="29"/>
  <c r="E13" i="29" s="1"/>
  <c r="H13" i="29" s="1"/>
  <c r="D17" i="28"/>
  <c r="E17" i="28" s="1"/>
  <c r="F17" i="28" s="1"/>
  <c r="D17" i="27"/>
  <c r="E17" i="27" s="1"/>
  <c r="F17" i="27" s="1"/>
  <c r="D17" i="26"/>
  <c r="E17" i="26" s="1"/>
  <c r="F17" i="26" s="1"/>
  <c r="D17" i="25"/>
  <c r="E17" i="25" s="1"/>
  <c r="F17" i="25" s="1"/>
  <c r="D13" i="24"/>
  <c r="E13" i="24" s="1"/>
  <c r="D13" i="22"/>
  <c r="E13" i="22" s="1"/>
  <c r="F13" i="22" s="1"/>
  <c r="F13" i="24" l="1"/>
  <c r="G13" i="24"/>
  <c r="F13" i="29"/>
  <c r="D18" i="28"/>
  <c r="E18" i="28" s="1"/>
  <c r="F18" i="28" s="1"/>
  <c r="D18" i="27"/>
  <c r="E18" i="27" s="1"/>
  <c r="F18" i="27" s="1"/>
  <c r="D18" i="26"/>
  <c r="E18" i="26" s="1"/>
  <c r="F18" i="26" s="1"/>
  <c r="D18" i="25"/>
  <c r="E18" i="25" s="1"/>
  <c r="F18" i="25" s="1"/>
  <c r="D14" i="24"/>
  <c r="E14" i="24" s="1"/>
  <c r="D14" i="22"/>
  <c r="E14" i="22" s="1"/>
  <c r="F14" i="22" s="1"/>
  <c r="F14" i="24" l="1"/>
  <c r="G14" i="24"/>
  <c r="D14" i="29"/>
  <c r="E14" i="29" s="1"/>
  <c r="H14" i="29" s="1"/>
  <c r="D19" i="28"/>
  <c r="E19" i="28" s="1"/>
  <c r="F19" i="28" s="1"/>
  <c r="D19" i="27"/>
  <c r="E19" i="27" s="1"/>
  <c r="F19" i="27" s="1"/>
  <c r="D19" i="26"/>
  <c r="E19" i="26" s="1"/>
  <c r="F19" i="26" s="1"/>
  <c r="D19" i="25"/>
  <c r="E19" i="25" s="1"/>
  <c r="F19" i="25" s="1"/>
  <c r="D15" i="24"/>
  <c r="E15" i="24" s="1"/>
  <c r="D15" i="22"/>
  <c r="E15" i="22" s="1"/>
  <c r="F15" i="22" s="1"/>
  <c r="F15" i="24" l="1"/>
  <c r="D16" i="24" s="1"/>
  <c r="E16" i="24" s="1"/>
  <c r="G15" i="24"/>
  <c r="F14" i="29"/>
  <c r="D15" i="29" s="1"/>
  <c r="E15" i="29" s="1"/>
  <c r="H15" i="29" s="1"/>
  <c r="D20" i="28"/>
  <c r="E20" i="28" s="1"/>
  <c r="F20" i="28" s="1"/>
  <c r="D20" i="27"/>
  <c r="E20" i="27" s="1"/>
  <c r="F20" i="27" s="1"/>
  <c r="D20" i="26"/>
  <c r="E20" i="26" s="1"/>
  <c r="F20" i="26" s="1"/>
  <c r="D20" i="25"/>
  <c r="E20" i="25" s="1"/>
  <c r="F20" i="25" s="1"/>
  <c r="D16" i="22"/>
  <c r="E16" i="22" s="1"/>
  <c r="F16" i="22" s="1"/>
  <c r="F16" i="24" l="1"/>
  <c r="G16" i="24"/>
  <c r="F15" i="29"/>
  <c r="D21" i="28"/>
  <c r="E21" i="28" s="1"/>
  <c r="F21" i="28" s="1"/>
  <c r="D21" i="27"/>
  <c r="E21" i="27" s="1"/>
  <c r="F21" i="27" s="1"/>
  <c r="D21" i="26"/>
  <c r="E21" i="26" s="1"/>
  <c r="F21" i="26" s="1"/>
  <c r="D21" i="25"/>
  <c r="E21" i="25" s="1"/>
  <c r="F21" i="25" s="1"/>
  <c r="D17" i="24"/>
  <c r="E17" i="24" s="1"/>
  <c r="D17" i="22"/>
  <c r="E17" i="22" s="1"/>
  <c r="F17" i="22" s="1"/>
  <c r="F17" i="24" l="1"/>
  <c r="G17" i="24"/>
  <c r="D16" i="29"/>
  <c r="E16" i="29" s="1"/>
  <c r="H16" i="29" s="1"/>
  <c r="D22" i="28"/>
  <c r="E22" i="28" s="1"/>
  <c r="F22" i="28" s="1"/>
  <c r="D22" i="27"/>
  <c r="E22" i="27" s="1"/>
  <c r="F22" i="27" s="1"/>
  <c r="D22" i="26"/>
  <c r="E22" i="26" s="1"/>
  <c r="F22" i="26" s="1"/>
  <c r="D22" i="25"/>
  <c r="E22" i="25" s="1"/>
  <c r="F22" i="25" s="1"/>
  <c r="D18" i="24"/>
  <c r="E18" i="24" s="1"/>
  <c r="D18" i="22"/>
  <c r="E18" i="22" s="1"/>
  <c r="F18" i="22" s="1"/>
  <c r="F18" i="24" l="1"/>
  <c r="G18" i="24"/>
  <c r="F16" i="29"/>
  <c r="D17" i="29"/>
  <c r="E17" i="29" s="1"/>
  <c r="H17" i="29" s="1"/>
  <c r="D23" i="28"/>
  <c r="E23" i="28" s="1"/>
  <c r="F23" i="28" s="1"/>
  <c r="D23" i="27"/>
  <c r="E23" i="27" s="1"/>
  <c r="F23" i="27" s="1"/>
  <c r="D23" i="26"/>
  <c r="E23" i="26" s="1"/>
  <c r="F23" i="26" s="1"/>
  <c r="D23" i="25"/>
  <c r="E23" i="25" s="1"/>
  <c r="F23" i="25" s="1"/>
  <c r="D19" i="24"/>
  <c r="E19" i="24" s="1"/>
  <c r="D19" i="22"/>
  <c r="E19" i="22" s="1"/>
  <c r="F19" i="22" s="1"/>
  <c r="F19" i="24" l="1"/>
  <c r="G19" i="24"/>
  <c r="F17" i="29"/>
  <c r="D24" i="28"/>
  <c r="E24" i="28" s="1"/>
  <c r="F24" i="28" s="1"/>
  <c r="D24" i="27"/>
  <c r="E24" i="27" s="1"/>
  <c r="F24" i="27" s="1"/>
  <c r="D24" i="26"/>
  <c r="E24" i="26" s="1"/>
  <c r="F24" i="26" s="1"/>
  <c r="D24" i="25"/>
  <c r="E24" i="25" s="1"/>
  <c r="F24" i="25" s="1"/>
  <c r="D20" i="24"/>
  <c r="E20" i="24" s="1"/>
  <c r="D20" i="22"/>
  <c r="E20" i="22" s="1"/>
  <c r="F20" i="22" s="1"/>
  <c r="F20" i="24" l="1"/>
  <c r="G20" i="24"/>
  <c r="D18" i="29"/>
  <c r="E18" i="29" s="1"/>
  <c r="H18" i="29" s="1"/>
  <c r="D25" i="28"/>
  <c r="E25" i="28" s="1"/>
  <c r="F25" i="28" s="1"/>
  <c r="D25" i="27"/>
  <c r="E25" i="27" s="1"/>
  <c r="F25" i="27" s="1"/>
  <c r="D25" i="26"/>
  <c r="E25" i="26" s="1"/>
  <c r="F25" i="26" s="1"/>
  <c r="D25" i="25"/>
  <c r="E25" i="25" s="1"/>
  <c r="F25" i="25" s="1"/>
  <c r="D21" i="24"/>
  <c r="E21" i="24" s="1"/>
  <c r="D21" i="22"/>
  <c r="E21" i="22" s="1"/>
  <c r="F21" i="22" s="1"/>
  <c r="F21" i="24" l="1"/>
  <c r="G21" i="24"/>
  <c r="G64" i="24" s="1"/>
  <c r="D6" i="30" s="1"/>
  <c r="F6" i="30" s="1"/>
  <c r="F18" i="29"/>
  <c r="D19" i="29"/>
  <c r="E19" i="29" s="1"/>
  <c r="H19" i="29" s="1"/>
  <c r="D26" i="28"/>
  <c r="E26" i="28" s="1"/>
  <c r="F26" i="28" s="1"/>
  <c r="D26" i="27"/>
  <c r="E26" i="27" s="1"/>
  <c r="F26" i="27" s="1"/>
  <c r="D26" i="26"/>
  <c r="E26" i="26" s="1"/>
  <c r="F26" i="26" s="1"/>
  <c r="D26" i="25"/>
  <c r="E26" i="25" s="1"/>
  <c r="F26" i="25" s="1"/>
  <c r="D22" i="24"/>
  <c r="E22" i="24" s="1"/>
  <c r="F22" i="24" s="1"/>
  <c r="D22" i="22"/>
  <c r="E22" i="22" s="1"/>
  <c r="F22" i="22" s="1"/>
  <c r="F19" i="29" l="1"/>
  <c r="D27" i="28"/>
  <c r="E27" i="28" s="1"/>
  <c r="F27" i="28" s="1"/>
  <c r="D27" i="27"/>
  <c r="E27" i="27" s="1"/>
  <c r="F27" i="27" s="1"/>
  <c r="D27" i="26"/>
  <c r="E27" i="26" s="1"/>
  <c r="F27" i="26" s="1"/>
  <c r="D27" i="25"/>
  <c r="E27" i="25" s="1"/>
  <c r="F27" i="25" s="1"/>
  <c r="D23" i="24"/>
  <c r="E23" i="24" s="1"/>
  <c r="F23" i="24" s="1"/>
  <c r="D23" i="22"/>
  <c r="E23" i="22" s="1"/>
  <c r="F23" i="22" s="1"/>
  <c r="D20" i="29" l="1"/>
  <c r="E20" i="29" s="1"/>
  <c r="H20" i="29" s="1"/>
  <c r="D28" i="28"/>
  <c r="E28" i="28" s="1"/>
  <c r="F28" i="28" s="1"/>
  <c r="D28" i="27"/>
  <c r="E28" i="27" s="1"/>
  <c r="F28" i="27" s="1"/>
  <c r="D28" i="26"/>
  <c r="E28" i="26" s="1"/>
  <c r="F28" i="26" s="1"/>
  <c r="D28" i="25"/>
  <c r="E28" i="25" s="1"/>
  <c r="F28" i="25" s="1"/>
  <c r="D24" i="24"/>
  <c r="E24" i="24" s="1"/>
  <c r="F24" i="24" s="1"/>
  <c r="D24" i="22"/>
  <c r="E24" i="22" s="1"/>
  <c r="F24" i="22" s="1"/>
  <c r="F20" i="29" l="1"/>
  <c r="D21" i="29" s="1"/>
  <c r="E21" i="29" s="1"/>
  <c r="H21" i="29" s="1"/>
  <c r="D29" i="28"/>
  <c r="E29" i="28" s="1"/>
  <c r="F29" i="28" s="1"/>
  <c r="D29" i="27"/>
  <c r="E29" i="27" s="1"/>
  <c r="F29" i="27" s="1"/>
  <c r="D29" i="26"/>
  <c r="E29" i="26" s="1"/>
  <c r="F29" i="26" s="1"/>
  <c r="D29" i="25"/>
  <c r="E29" i="25" s="1"/>
  <c r="F29" i="25" s="1"/>
  <c r="D25" i="24"/>
  <c r="E25" i="24" s="1"/>
  <c r="F25" i="24" s="1"/>
  <c r="D25" i="22"/>
  <c r="E25" i="22" s="1"/>
  <c r="F25" i="22" s="1"/>
  <c r="F21" i="29" l="1"/>
  <c r="D30" i="28"/>
  <c r="E30" i="28" s="1"/>
  <c r="F30" i="28" s="1"/>
  <c r="D30" i="27"/>
  <c r="E30" i="27" s="1"/>
  <c r="F30" i="27" s="1"/>
  <c r="D30" i="26"/>
  <c r="E30" i="26" s="1"/>
  <c r="F30" i="26" s="1"/>
  <c r="D30" i="25"/>
  <c r="E30" i="25" s="1"/>
  <c r="F30" i="25" s="1"/>
  <c r="D26" i="24"/>
  <c r="E26" i="24" s="1"/>
  <c r="F26" i="24" s="1"/>
  <c r="D26" i="22"/>
  <c r="E26" i="22" s="1"/>
  <c r="F26" i="22" s="1"/>
  <c r="D22" i="29" l="1"/>
  <c r="E22" i="29" s="1"/>
  <c r="H22" i="29" s="1"/>
  <c r="D31" i="28"/>
  <c r="E31" i="28" s="1"/>
  <c r="F31" i="28" s="1"/>
  <c r="D31" i="27"/>
  <c r="E31" i="27" s="1"/>
  <c r="F31" i="27" s="1"/>
  <c r="D31" i="26"/>
  <c r="E31" i="26" s="1"/>
  <c r="F31" i="26" s="1"/>
  <c r="D31" i="25"/>
  <c r="E31" i="25" s="1"/>
  <c r="F31" i="25" s="1"/>
  <c r="D27" i="24"/>
  <c r="E27" i="24" s="1"/>
  <c r="F27" i="24" s="1"/>
  <c r="D27" i="22"/>
  <c r="E27" i="22" s="1"/>
  <c r="F27" i="22" s="1"/>
  <c r="F22" i="29" l="1"/>
  <c r="D32" i="28"/>
  <c r="E32" i="28" s="1"/>
  <c r="F32" i="28" s="1"/>
  <c r="D32" i="27"/>
  <c r="E32" i="27" s="1"/>
  <c r="F32" i="27" s="1"/>
  <c r="D32" i="26"/>
  <c r="E32" i="26" s="1"/>
  <c r="F32" i="26" s="1"/>
  <c r="D32" i="25"/>
  <c r="E32" i="25" s="1"/>
  <c r="F32" i="25" s="1"/>
  <c r="D28" i="24"/>
  <c r="E28" i="24" s="1"/>
  <c r="F28" i="24" s="1"/>
  <c r="D23" i="29" l="1"/>
  <c r="E23" i="29" s="1"/>
  <c r="H23" i="29" s="1"/>
  <c r="D33" i="28"/>
  <c r="E33" i="28" s="1"/>
  <c r="F33" i="28" s="1"/>
  <c r="D33" i="27"/>
  <c r="E33" i="27" s="1"/>
  <c r="F33" i="27" s="1"/>
  <c r="D33" i="26"/>
  <c r="E33" i="26" s="1"/>
  <c r="F33" i="26" s="1"/>
  <c r="D33" i="25"/>
  <c r="E33" i="25" s="1"/>
  <c r="F33" i="25" s="1"/>
  <c r="D29" i="24"/>
  <c r="E29" i="24" s="1"/>
  <c r="F29" i="24" s="1"/>
  <c r="F23" i="29" l="1"/>
  <c r="D34" i="28"/>
  <c r="E34" i="28" s="1"/>
  <c r="F34" i="28" s="1"/>
  <c r="D34" i="27"/>
  <c r="E34" i="27" s="1"/>
  <c r="F34" i="27" s="1"/>
  <c r="D34" i="26"/>
  <c r="E34" i="26" s="1"/>
  <c r="F34" i="26" s="1"/>
  <c r="D34" i="25"/>
  <c r="E34" i="25" s="1"/>
  <c r="F34" i="25" s="1"/>
  <c r="D30" i="24"/>
  <c r="E30" i="24" s="1"/>
  <c r="F30" i="24" s="1"/>
  <c r="D24" i="29" l="1"/>
  <c r="E24" i="29" s="1"/>
  <c r="H24" i="29" s="1"/>
  <c r="D35" i="28"/>
  <c r="E35" i="28" s="1"/>
  <c r="F35" i="28" s="1"/>
  <c r="D35" i="27"/>
  <c r="E35" i="27" s="1"/>
  <c r="F35" i="27" s="1"/>
  <c r="D35" i="26"/>
  <c r="E35" i="26" s="1"/>
  <c r="F35" i="26" s="1"/>
  <c r="D35" i="25"/>
  <c r="E35" i="25" s="1"/>
  <c r="F35" i="25" s="1"/>
  <c r="D31" i="24"/>
  <c r="E31" i="24" s="1"/>
  <c r="F31" i="24" s="1"/>
  <c r="F24" i="29" l="1"/>
  <c r="D36" i="28"/>
  <c r="E36" i="28" s="1"/>
  <c r="F36" i="28" s="1"/>
  <c r="D36" i="27"/>
  <c r="E36" i="27" s="1"/>
  <c r="F36" i="27" s="1"/>
  <c r="D36" i="26"/>
  <c r="E36" i="26" s="1"/>
  <c r="F36" i="26" s="1"/>
  <c r="D36" i="25"/>
  <c r="E36" i="25" s="1"/>
  <c r="F36" i="25" s="1"/>
  <c r="D32" i="24"/>
  <c r="E32" i="24" s="1"/>
  <c r="F32" i="24" s="1"/>
  <c r="D25" i="29" l="1"/>
  <c r="E25" i="29" s="1"/>
  <c r="H25" i="29" s="1"/>
  <c r="D37" i="28"/>
  <c r="E37" i="28" s="1"/>
  <c r="F37" i="28" s="1"/>
  <c r="D37" i="27"/>
  <c r="E37" i="27" s="1"/>
  <c r="F37" i="27" s="1"/>
  <c r="D37" i="26"/>
  <c r="E37" i="26" s="1"/>
  <c r="F37" i="26" s="1"/>
  <c r="D37" i="25"/>
  <c r="E37" i="25" s="1"/>
  <c r="F37" i="25" s="1"/>
  <c r="D33" i="24"/>
  <c r="E33" i="24" s="1"/>
  <c r="F33" i="24" s="1"/>
  <c r="F25" i="29" l="1"/>
  <c r="D38" i="28"/>
  <c r="E38" i="28" s="1"/>
  <c r="F38" i="28" s="1"/>
  <c r="D38" i="27"/>
  <c r="E38" i="27" s="1"/>
  <c r="F38" i="27" s="1"/>
  <c r="D38" i="26"/>
  <c r="E38" i="26" s="1"/>
  <c r="F38" i="26" s="1"/>
  <c r="D38" i="25"/>
  <c r="E38" i="25" s="1"/>
  <c r="F38" i="25" s="1"/>
  <c r="D34" i="24"/>
  <c r="E34" i="24" s="1"/>
  <c r="F34" i="24" s="1"/>
  <c r="D26" i="29" l="1"/>
  <c r="E26" i="29" s="1"/>
  <c r="H26" i="29" s="1"/>
  <c r="D39" i="28"/>
  <c r="E39" i="28" s="1"/>
  <c r="F39" i="28" s="1"/>
  <c r="D39" i="27"/>
  <c r="E39" i="27" s="1"/>
  <c r="F39" i="27" s="1"/>
  <c r="D39" i="26"/>
  <c r="E39" i="26" s="1"/>
  <c r="F39" i="26" s="1"/>
  <c r="D39" i="25"/>
  <c r="E39" i="25" s="1"/>
  <c r="F39" i="25" s="1"/>
  <c r="D35" i="24"/>
  <c r="E35" i="24" s="1"/>
  <c r="F35" i="24" s="1"/>
  <c r="F26" i="29" l="1"/>
  <c r="D40" i="25"/>
  <c r="E40" i="25" s="1"/>
  <c r="F40" i="25" s="1"/>
  <c r="D36" i="24"/>
  <c r="E36" i="24" s="1"/>
  <c r="F36" i="24" s="1"/>
  <c r="D27" i="29" l="1"/>
  <c r="E27" i="29" s="1"/>
  <c r="D41" i="25"/>
  <c r="E41" i="25" s="1"/>
  <c r="F41" i="25" s="1"/>
  <c r="D37" i="24"/>
  <c r="E37" i="24" s="1"/>
  <c r="F37" i="24" s="1"/>
  <c r="H27" i="29" l="1"/>
  <c r="D4" i="30" s="1"/>
  <c r="F27" i="29"/>
  <c r="D42" i="25"/>
  <c r="E42" i="25" s="1"/>
  <c r="F42" i="25" s="1"/>
  <c r="D38" i="24"/>
  <c r="E38" i="24" s="1"/>
  <c r="F38" i="24" s="1"/>
  <c r="F4" i="30" l="1"/>
  <c r="F11" i="30" s="1"/>
  <c r="D11" i="30"/>
  <c r="D28" i="29"/>
  <c r="E28" i="29" s="1"/>
  <c r="F28" i="29" s="1"/>
  <c r="D43" i="25"/>
  <c r="E43" i="25" s="1"/>
  <c r="F43" i="25" s="1"/>
  <c r="D39" i="24"/>
  <c r="E39" i="24" s="1"/>
  <c r="F39" i="24" s="1"/>
  <c r="D29" i="29" l="1"/>
  <c r="E29" i="29" s="1"/>
  <c r="F29" i="29" s="1"/>
  <c r="D44" i="25"/>
  <c r="E44" i="25" s="1"/>
  <c r="F44" i="25" s="1"/>
  <c r="D40" i="24"/>
  <c r="E40" i="24" s="1"/>
  <c r="F40" i="24" s="1"/>
  <c r="D30" i="29" l="1"/>
  <c r="E30" i="29" s="1"/>
  <c r="F30" i="29" s="1"/>
  <c r="D45" i="25"/>
  <c r="E45" i="25" s="1"/>
  <c r="F45" i="25" s="1"/>
  <c r="D41" i="24"/>
  <c r="E41" i="24" s="1"/>
  <c r="F41" i="24" s="1"/>
  <c r="D31" i="29" l="1"/>
  <c r="E31" i="29" s="1"/>
  <c r="F31" i="29" s="1"/>
  <c r="D46" i="25"/>
  <c r="E46" i="25" s="1"/>
  <c r="F46" i="25" s="1"/>
  <c r="D42" i="24"/>
  <c r="E42" i="24" s="1"/>
  <c r="F42" i="24" s="1"/>
  <c r="D32" i="29" l="1"/>
  <c r="E32" i="29" s="1"/>
  <c r="F32" i="29" s="1"/>
  <c r="D47" i="25"/>
  <c r="E47" i="25" s="1"/>
  <c r="F47" i="25" s="1"/>
  <c r="D43" i="24"/>
  <c r="E43" i="24" s="1"/>
  <c r="F43" i="24" s="1"/>
  <c r="D33" i="29" l="1"/>
  <c r="E33" i="29" s="1"/>
  <c r="F33" i="29" s="1"/>
  <c r="D48" i="25"/>
  <c r="E48" i="25" s="1"/>
  <c r="F48" i="25" s="1"/>
  <c r="D44" i="24"/>
  <c r="E44" i="24" s="1"/>
  <c r="F44" i="24" s="1"/>
  <c r="D34" i="29" l="1"/>
  <c r="E34" i="29" s="1"/>
  <c r="F34" i="29" s="1"/>
  <c r="D49" i="25"/>
  <c r="E49" i="25" s="1"/>
  <c r="F49" i="25"/>
  <c r="D45" i="24"/>
  <c r="E45" i="24" s="1"/>
  <c r="F45" i="24" s="1"/>
  <c r="D35" i="29" l="1"/>
  <c r="E35" i="29" s="1"/>
  <c r="F35" i="29" s="1"/>
  <c r="D50" i="25"/>
  <c r="E50" i="25" s="1"/>
  <c r="F50" i="25" s="1"/>
  <c r="D46" i="24"/>
  <c r="E46" i="24" s="1"/>
  <c r="F46" i="24" s="1"/>
  <c r="D36" i="29" l="1"/>
  <c r="E36" i="29" s="1"/>
  <c r="F36" i="29" s="1"/>
  <c r="D51" i="25"/>
  <c r="E51" i="25" s="1"/>
  <c r="F51" i="25" s="1"/>
  <c r="D47" i="24"/>
  <c r="E47" i="24" s="1"/>
  <c r="F47" i="24" s="1"/>
  <c r="D37" i="29" l="1"/>
  <c r="E37" i="29" s="1"/>
  <c r="F37" i="29" s="1"/>
  <c r="D52" i="25"/>
  <c r="E52" i="25" s="1"/>
  <c r="F52" i="25" s="1"/>
  <c r="D48" i="24"/>
  <c r="E48" i="24" s="1"/>
  <c r="F48" i="24" s="1"/>
  <c r="D38" i="29" l="1"/>
  <c r="E38" i="29" s="1"/>
  <c r="F38" i="29" s="1"/>
  <c r="D53" i="25"/>
  <c r="E53" i="25" s="1"/>
  <c r="F53" i="25" s="1"/>
  <c r="D49" i="24"/>
  <c r="E49" i="24" s="1"/>
  <c r="F49" i="24" s="1"/>
  <c r="D39" i="29" l="1"/>
  <c r="E39" i="29" s="1"/>
  <c r="F39" i="29" s="1"/>
  <c r="D54" i="25"/>
  <c r="E54" i="25" s="1"/>
  <c r="F54" i="25" s="1"/>
  <c r="D50" i="24"/>
  <c r="E50" i="24" s="1"/>
  <c r="F50" i="24" s="1"/>
  <c r="D40" i="29" l="1"/>
  <c r="E40" i="29" s="1"/>
  <c r="F40" i="29" s="1"/>
  <c r="D55" i="25"/>
  <c r="E55" i="25" s="1"/>
  <c r="F55" i="25" s="1"/>
  <c r="D51" i="24"/>
  <c r="E51" i="24" s="1"/>
  <c r="F51" i="24" s="1"/>
  <c r="D41" i="29" l="1"/>
  <c r="E41" i="29" s="1"/>
  <c r="F41" i="29" s="1"/>
  <c r="D56" i="25"/>
  <c r="E56" i="25" s="1"/>
  <c r="F56" i="25" s="1"/>
  <c r="D52" i="24"/>
  <c r="E52" i="24" s="1"/>
  <c r="F52" i="24" s="1"/>
  <c r="D42" i="29" l="1"/>
  <c r="E42" i="29" s="1"/>
  <c r="F42" i="29" s="1"/>
  <c r="D57" i="25"/>
  <c r="E57" i="25" s="1"/>
  <c r="F57" i="25" s="1"/>
  <c r="D53" i="24"/>
  <c r="E53" i="24" s="1"/>
  <c r="F53" i="24" s="1"/>
  <c r="D43" i="29" l="1"/>
  <c r="E43" i="29" s="1"/>
  <c r="F43" i="29" s="1"/>
  <c r="D58" i="25"/>
  <c r="E58" i="25" s="1"/>
  <c r="F58" i="25" s="1"/>
  <c r="D54" i="24"/>
  <c r="E54" i="24" s="1"/>
  <c r="F54" i="24" s="1"/>
  <c r="D44" i="29" l="1"/>
  <c r="E44" i="29" s="1"/>
  <c r="F44" i="29" s="1"/>
  <c r="D59" i="25"/>
  <c r="E59" i="25" s="1"/>
  <c r="F59" i="25" s="1"/>
  <c r="D55" i="24"/>
  <c r="E55" i="24" s="1"/>
  <c r="F55" i="24" s="1"/>
  <c r="D45" i="29" l="1"/>
  <c r="E45" i="29" s="1"/>
  <c r="F45" i="29" s="1"/>
  <c r="D60" i="25"/>
  <c r="E60" i="25" s="1"/>
  <c r="F60" i="25" s="1"/>
  <c r="D56" i="24"/>
  <c r="E56" i="24" s="1"/>
  <c r="F56" i="24" s="1"/>
  <c r="D46" i="29" l="1"/>
  <c r="E46" i="29" s="1"/>
  <c r="F46" i="29" s="1"/>
  <c r="D61" i="25"/>
  <c r="E61" i="25" s="1"/>
  <c r="F61" i="25" s="1"/>
  <c r="D57" i="24"/>
  <c r="E57" i="24" s="1"/>
  <c r="F57" i="24" s="1"/>
  <c r="D47" i="29" l="1"/>
  <c r="E47" i="29" s="1"/>
  <c r="F47" i="29" s="1"/>
  <c r="D62" i="25"/>
  <c r="E62" i="25" s="1"/>
  <c r="F62" i="25" s="1"/>
  <c r="D58" i="24"/>
  <c r="E58" i="24" s="1"/>
  <c r="F58" i="24" s="1"/>
  <c r="D48" i="29" l="1"/>
  <c r="E48" i="29" s="1"/>
  <c r="F48" i="29" s="1"/>
  <c r="D63" i="25"/>
  <c r="E63" i="25" s="1"/>
  <c r="F63" i="25" s="1"/>
  <c r="D59" i="24"/>
  <c r="E59" i="24" s="1"/>
  <c r="F59" i="24"/>
  <c r="D49" i="29" l="1"/>
  <c r="E49" i="29" s="1"/>
  <c r="F49" i="29" s="1"/>
  <c r="D60" i="24"/>
  <c r="E60" i="24" s="1"/>
  <c r="F60" i="24" s="1"/>
  <c r="D50" i="29" l="1"/>
  <c r="E50" i="29" s="1"/>
  <c r="F50" i="29" s="1"/>
  <c r="D61" i="24"/>
  <c r="E61" i="24" s="1"/>
  <c r="F61" i="24" s="1"/>
  <c r="D51" i="29" l="1"/>
  <c r="E51" i="29" s="1"/>
  <c r="F51" i="29" s="1"/>
  <c r="D62" i="24"/>
  <c r="E62" i="24" s="1"/>
  <c r="F62" i="24" s="1"/>
  <c r="D52" i="29" l="1"/>
  <c r="E52" i="29" s="1"/>
  <c r="F52" i="29" s="1"/>
  <c r="D63" i="24"/>
  <c r="E63" i="24" s="1"/>
  <c r="F63" i="24" s="1"/>
  <c r="D53" i="29" l="1"/>
  <c r="E53" i="29" s="1"/>
  <c r="F53" i="29" s="1"/>
  <c r="D54" i="29" l="1"/>
  <c r="E54" i="29" s="1"/>
  <c r="F54" i="29" s="1"/>
  <c r="D55" i="29" l="1"/>
  <c r="E55" i="29" s="1"/>
  <c r="F55" i="29" s="1"/>
  <c r="D56" i="29" l="1"/>
  <c r="E56" i="29" s="1"/>
  <c r="F56" i="29" s="1"/>
  <c r="D57" i="29" l="1"/>
  <c r="E57" i="29" s="1"/>
  <c r="F57" i="29" s="1"/>
  <c r="D58" i="29" l="1"/>
  <c r="E58" i="29" s="1"/>
  <c r="F58" i="29" s="1"/>
  <c r="D59" i="29" l="1"/>
  <c r="E59" i="29" s="1"/>
  <c r="F59" i="29" s="1"/>
  <c r="D60" i="29" l="1"/>
  <c r="E60" i="29" s="1"/>
  <c r="F60" i="29" s="1"/>
  <c r="D61" i="29" l="1"/>
  <c r="E61" i="29" s="1"/>
  <c r="F61" i="29" s="1"/>
  <c r="D62" i="29" l="1"/>
  <c r="E62" i="29" s="1"/>
  <c r="F62" i="29" s="1"/>
  <c r="D63" i="29" l="1"/>
  <c r="E63" i="29" s="1"/>
  <c r="F63" i="29" s="1"/>
</calcChain>
</file>

<file path=xl/sharedStrings.xml><?xml version="1.0" encoding="utf-8"?>
<sst xmlns="http://schemas.openxmlformats.org/spreadsheetml/2006/main" count="1483" uniqueCount="664">
  <si>
    <t>編號</t>
  </si>
  <si>
    <t>投資標的</t>
  </si>
  <si>
    <t>104/9/17</t>
  </si>
  <si>
    <t>汐止分店</t>
  </si>
  <si>
    <t>張文亮合作金庫銀行復旦分行帳戶1254765895869</t>
  </si>
  <si>
    <t>林千惠</t>
  </si>
  <si>
    <t>104/9/16</t>
  </si>
  <si>
    <t>104/5/4</t>
  </si>
  <si>
    <t>王景弘</t>
  </si>
  <si>
    <t>陳美君</t>
  </si>
  <si>
    <t>104/5/8</t>
  </si>
  <si>
    <t>李宜蓁</t>
  </si>
  <si>
    <t>蔡依雯</t>
  </si>
  <si>
    <t>104/5/11</t>
  </si>
  <si>
    <t>林威達</t>
  </si>
  <si>
    <t>104/4/24</t>
  </si>
  <si>
    <t>104/9/8</t>
  </si>
  <si>
    <t>梁令芳</t>
  </si>
  <si>
    <t>104/5/13</t>
  </si>
  <si>
    <t>曾浩銘</t>
  </si>
  <si>
    <t>陳翊綸</t>
  </si>
  <si>
    <t>104/9/22</t>
  </si>
  <si>
    <t>詠語公司</t>
  </si>
  <si>
    <t>吳麗玲</t>
  </si>
  <si>
    <t>104/12/25</t>
  </si>
  <si>
    <t>105/1/12</t>
  </si>
  <si>
    <t>105/2/3</t>
  </si>
  <si>
    <t>104/12/23</t>
  </si>
  <si>
    <t>金佩穎</t>
  </si>
  <si>
    <t>105/1/5</t>
  </si>
  <si>
    <t>陳俊宇</t>
  </si>
  <si>
    <t>104/12/24</t>
  </si>
  <si>
    <t>105/2/4</t>
  </si>
  <si>
    <t>曾坤泰</t>
  </si>
  <si>
    <t>黃妙娟</t>
  </si>
  <si>
    <t>105/8/19</t>
  </si>
  <si>
    <t>105/9/19</t>
  </si>
  <si>
    <t>105/10/19</t>
  </si>
  <si>
    <t>宜蘭分店</t>
  </si>
  <si>
    <t>105/8/18</t>
  </si>
  <si>
    <t>105/11/18</t>
  </si>
  <si>
    <t>105/9/8</t>
  </si>
  <si>
    <t>105/9/20</t>
  </si>
  <si>
    <t>105/10/20</t>
  </si>
  <si>
    <t>105/11/14</t>
  </si>
  <si>
    <t>105/12/14</t>
  </si>
  <si>
    <t>宮祖華</t>
  </si>
  <si>
    <t>105/10/18</t>
  </si>
  <si>
    <t>105/11/3</t>
  </si>
  <si>
    <t>魏青玉</t>
  </si>
  <si>
    <t>陳郁婷</t>
  </si>
  <si>
    <t>105/12/9</t>
  </si>
  <si>
    <t>105/12/15</t>
  </si>
  <si>
    <t>105/12/23</t>
  </si>
  <si>
    <t>105/12/28</t>
  </si>
  <si>
    <t>105/12/30</t>
  </si>
  <si>
    <t>106/1/5</t>
  </si>
  <si>
    <t>106/2/8</t>
  </si>
  <si>
    <t>106/3/15</t>
  </si>
  <si>
    <t>106/4/13</t>
  </si>
  <si>
    <t>106/5/15</t>
  </si>
  <si>
    <t>臺北城飯店及享樂文旅餐廳</t>
  </si>
  <si>
    <t>張國科</t>
  </si>
  <si>
    <t>翁靖雯</t>
  </si>
  <si>
    <t>106/4/14</t>
  </si>
  <si>
    <t>106/5/2</t>
  </si>
  <si>
    <t>106/3/13</t>
  </si>
  <si>
    <t>106/4/12</t>
  </si>
  <si>
    <t>106/3/14</t>
  </si>
  <si>
    <t>106/5/11</t>
  </si>
  <si>
    <t>106/5/17</t>
  </si>
  <si>
    <t>中央廚房</t>
  </si>
  <si>
    <t>謝俊吉</t>
    <phoneticPr fontId="2" type="noConversion"/>
  </si>
  <si>
    <t>周子文</t>
    <phoneticPr fontId="2" type="noConversion"/>
  </si>
  <si>
    <t>1-1</t>
    <phoneticPr fontId="2" type="noConversion"/>
  </si>
  <si>
    <t>宜蘭分店</t>
    <phoneticPr fontId="2" type="noConversion"/>
  </si>
  <si>
    <t>備註</t>
    <phoneticPr fontId="2" type="noConversion"/>
  </si>
  <si>
    <t>賴煥升</t>
    <phoneticPr fontId="2" type="noConversion"/>
  </si>
  <si>
    <t>李明霞</t>
    <phoneticPr fontId="2" type="noConversion"/>
  </si>
  <si>
    <t>陳幼茹</t>
    <phoneticPr fontId="2" type="noConversion"/>
  </si>
  <si>
    <t>陳素玉</t>
    <phoneticPr fontId="2" type="noConversion"/>
  </si>
  <si>
    <t>被告提供予投資人之報表</t>
    <phoneticPr fontId="2" type="noConversion"/>
  </si>
  <si>
    <t>105年9月</t>
    <phoneticPr fontId="2" type="noConversion"/>
  </si>
  <si>
    <t>105年10月</t>
    <phoneticPr fontId="2" type="noConversion"/>
  </si>
  <si>
    <t>營業額</t>
    <phoneticPr fontId="2" type="noConversion"/>
  </si>
  <si>
    <t>營業額
（未稅）</t>
    <phoneticPr fontId="2" type="noConversion"/>
  </si>
  <si>
    <t>A1P120</t>
    <phoneticPr fontId="2" type="noConversion"/>
  </si>
  <si>
    <t>A1P121</t>
    <phoneticPr fontId="2" type="noConversion"/>
  </si>
  <si>
    <t>106年4月</t>
    <phoneticPr fontId="2" type="noConversion"/>
  </si>
  <si>
    <t>林威達友人
（A1P181）</t>
    <phoneticPr fontId="2" type="noConversion"/>
  </si>
  <si>
    <t>被告張文亮公司員工（A1P181）</t>
  </si>
  <si>
    <t>被告張文亮公司員工（A1P181、P182）</t>
  </si>
  <si>
    <t>被告張文亮友人
（A1P181）</t>
  </si>
  <si>
    <t>被告張文亮公司員工之父（A1P182）</t>
    <phoneticPr fontId="2" type="noConversion"/>
  </si>
  <si>
    <t>被告張文亮公司員工之姐（A1P182）</t>
    <phoneticPr fontId="2" type="noConversion"/>
  </si>
  <si>
    <t>資金卷證出處</t>
    <phoneticPr fontId="2" type="noConversion"/>
  </si>
  <si>
    <t>被告張文亮公司員工（A1P181、P262）</t>
    <phoneticPr fontId="2" type="noConversion"/>
  </si>
  <si>
    <t>被告張文亮公司員工（A1P262）</t>
    <phoneticPr fontId="2" type="noConversion"/>
  </si>
  <si>
    <t>徐子涵</t>
    <phoneticPr fontId="2" type="noConversion"/>
  </si>
  <si>
    <t>被告張文亮公司員工徐子涵之兄（A1P263）</t>
    <phoneticPr fontId="2" type="noConversion"/>
  </si>
  <si>
    <t>被告張文亮公司員工徐子涵之母（A1P263）</t>
    <phoneticPr fontId="2" type="noConversion"/>
  </si>
  <si>
    <t>黃琮喜</t>
    <phoneticPr fontId="2" type="noConversion"/>
  </si>
  <si>
    <t>郭紹偉</t>
    <phoneticPr fontId="2" type="noConversion"/>
  </si>
  <si>
    <t>陳宥汝</t>
    <phoneticPr fontId="2" type="noConversion"/>
  </si>
  <si>
    <t>林泰源</t>
    <phoneticPr fontId="2" type="noConversion"/>
  </si>
  <si>
    <t>李志源</t>
    <phoneticPr fontId="2" type="noConversion"/>
  </si>
  <si>
    <t>蔡依雯</t>
    <phoneticPr fontId="2" type="noConversion"/>
  </si>
  <si>
    <t>被告張文亮教會友謝佩君之友（A1P182、P263）</t>
    <phoneticPr fontId="2" type="noConversion"/>
  </si>
  <si>
    <t>李于豪</t>
    <phoneticPr fontId="2" type="noConversion"/>
  </si>
  <si>
    <t>林千惠</t>
    <phoneticPr fontId="2" type="noConversion"/>
  </si>
  <si>
    <t>李佩錦</t>
    <phoneticPr fontId="2" type="noConversion"/>
  </si>
  <si>
    <t>同上</t>
    <phoneticPr fontId="2" type="noConversion"/>
  </si>
  <si>
    <t> 同上</t>
    <phoneticPr fontId="2" type="noConversion"/>
  </si>
  <si>
    <t>  同上</t>
    <phoneticPr fontId="2" type="noConversion"/>
  </si>
  <si>
    <t>投資契約書上雖載謝俊吉投資700萬元，惟謝俊吉曾轉讓200萬元投資額度予周子文，轉讓100萬元予張華傑，故謝俊吉實際投資金額係400萬元（A1P104）。
實際投資金額為400萬元，惟實際匯款金額合計為525萬元，其差異後由周子文支付25萬元、張華傑支付100萬元予謝俊吉（A1P104、P137）。</t>
    <phoneticPr fontId="2" type="noConversion"/>
  </si>
  <si>
    <t>邱惠玲</t>
    <phoneticPr fontId="2" type="noConversion"/>
  </si>
  <si>
    <t>王如君</t>
    <phoneticPr fontId="2" type="noConversion"/>
  </si>
  <si>
    <t>被告張文亮公司員工（A1P181、P262）</t>
    <phoneticPr fontId="2" type="noConversion"/>
  </si>
  <si>
    <t>詠語公司</t>
    <phoneticPr fontId="2" type="noConversion"/>
  </si>
  <si>
    <t>朱冠諺</t>
    <phoneticPr fontId="2" type="noConversion"/>
  </si>
  <si>
    <t>洪芷筠</t>
    <phoneticPr fontId="2" type="noConversion"/>
  </si>
  <si>
    <t>魏青玉</t>
    <phoneticPr fontId="2" type="noConversion"/>
  </si>
  <si>
    <t>蘇雅卉</t>
    <phoneticPr fontId="2" type="noConversion"/>
  </si>
  <si>
    <t>陳郁婷</t>
    <phoneticPr fontId="2" type="noConversion"/>
  </si>
  <si>
    <t>謝俊吉公司員工（A2P354）</t>
  </si>
  <si>
    <t>謝俊吉公司員工（A2P354）</t>
    <phoneticPr fontId="2" type="noConversion"/>
  </si>
  <si>
    <t>實際投資金額為200萬元（A1P118、A2P354），惟實際僅匯款100萬元至張文亮帳戶，其原因為張華傑之投資額度其中100萬元係自謝俊吉轉讓而得，而謝俊吉已先行支付超過其實際投資額度款項至張文亮帳戶，故該部分乃由張華傑將款項回補予謝俊吉所致。</t>
    <phoneticPr fontId="2" type="noConversion"/>
  </si>
  <si>
    <t>謝俊吉公司員工（A2P355）</t>
    <phoneticPr fontId="2" type="noConversion"/>
  </si>
  <si>
    <t>曾坤泰</t>
    <phoneticPr fontId="2" type="noConversion"/>
  </si>
  <si>
    <t>謝俊吉公司員工（A2P354、P356 ）</t>
    <phoneticPr fontId="2" type="noConversion"/>
  </si>
  <si>
    <t>投資200萬元中，其中50萬元係李明霞以蘇雅卉名義所投資者（A2P356）</t>
    <phoneticPr fontId="2" type="noConversion"/>
  </si>
  <si>
    <t>106年3月</t>
  </si>
  <si>
    <t>投資人</t>
    <phoneticPr fontId="2" type="noConversion"/>
  </si>
  <si>
    <t>106年6月</t>
  </si>
  <si>
    <t>林威達高中同學
（A5P49）</t>
    <phoneticPr fontId="2" type="noConversion"/>
  </si>
  <si>
    <t>林威達高中同學李于豪妻洪芷筠之弟妹（A1P309 ）</t>
    <phoneticPr fontId="2" type="noConversion"/>
  </si>
  <si>
    <t>林威達高中同學李于豪妻洪芷筠之友人（A1P309 ）</t>
    <phoneticPr fontId="2" type="noConversion"/>
  </si>
  <si>
    <t>被告張文亮公司員工（A1P181、A5P51）</t>
    <phoneticPr fontId="2" type="noConversion"/>
  </si>
  <si>
    <t>104/9/11</t>
    <phoneticPr fontId="2" type="noConversion"/>
  </si>
  <si>
    <t>銀行交易明細
（A6P5）</t>
    <phoneticPr fontId="2" type="noConversion"/>
  </si>
  <si>
    <t>銀行交易明細
（A6P6）</t>
    <phoneticPr fontId="2" type="noConversion"/>
  </si>
  <si>
    <t>銀行交易明細
（A6P7）</t>
    <phoneticPr fontId="2" type="noConversion"/>
  </si>
  <si>
    <t>銀行交易明細
（A6P8）</t>
    <phoneticPr fontId="2" type="noConversion"/>
  </si>
  <si>
    <t>105/11/25</t>
    <phoneticPr fontId="2" type="noConversion"/>
  </si>
  <si>
    <t>銀行交易明細
（A6P14）</t>
    <phoneticPr fontId="2" type="noConversion"/>
  </si>
  <si>
    <t>銀行交易明細
（A6P11-13）
電子預約轉帳交易結果查詢（A1P119-121）</t>
    <phoneticPr fontId="2" type="noConversion"/>
  </si>
  <si>
    <t>王景弘</t>
    <phoneticPr fontId="2" type="noConversion"/>
  </si>
  <si>
    <t>銀行交易明細
（A6P14）
匯款申請書
（A1P327）</t>
    <phoneticPr fontId="2" type="noConversion"/>
  </si>
  <si>
    <t>銀行交易明細
（A6P14）
匯款回條
（A5P28）</t>
    <phoneticPr fontId="2" type="noConversion"/>
  </si>
  <si>
    <t>黃立維存摺
（A5P12）
匯款回條
（A5P16）
銀行交易明細
（A6P14）</t>
    <phoneticPr fontId="2" type="noConversion"/>
  </si>
  <si>
    <t>銀行交易明細
（A6P15）
國內匯款申請書
（A1P300）</t>
    <phoneticPr fontId="2" type="noConversion"/>
  </si>
  <si>
    <t>銀行交易明細
（A6P15）</t>
    <phoneticPr fontId="2" type="noConversion"/>
  </si>
  <si>
    <t>係以「林照峰」名義匯入款項（A1P300）</t>
    <phoneticPr fontId="2" type="noConversion"/>
  </si>
  <si>
    <t>銀行交易明細
（A6P18）</t>
    <phoneticPr fontId="2" type="noConversion"/>
  </si>
  <si>
    <t>匯款申請書
（A3P111）
銀行交易明細
（A6P54）</t>
    <phoneticPr fontId="2" type="noConversion"/>
  </si>
  <si>
    <t>銀行交易明細
（A6P54）</t>
    <phoneticPr fontId="2" type="noConversion"/>
  </si>
  <si>
    <t>105年3月</t>
  </si>
  <si>
    <t>105年4月</t>
  </si>
  <si>
    <t>105年5月</t>
  </si>
  <si>
    <t>105年6月</t>
  </si>
  <si>
    <t>105年7月</t>
  </si>
  <si>
    <t>105年8月</t>
  </si>
  <si>
    <t>A6P191</t>
    <phoneticPr fontId="2" type="noConversion"/>
  </si>
  <si>
    <t>A6P196</t>
    <phoneticPr fontId="2" type="noConversion"/>
  </si>
  <si>
    <t>A6P204</t>
    <phoneticPr fontId="2" type="noConversion"/>
  </si>
  <si>
    <t>A6P211</t>
    <phoneticPr fontId="2" type="noConversion"/>
  </si>
  <si>
    <t>A6P224</t>
    <phoneticPr fontId="2" type="noConversion"/>
  </si>
  <si>
    <t>A1P114-115、
A6P230</t>
    <phoneticPr fontId="2" type="noConversion"/>
  </si>
  <si>
    <t>A6P235</t>
    <phoneticPr fontId="2" type="noConversion"/>
  </si>
  <si>
    <t>105年11月</t>
  </si>
  <si>
    <t>105年12月</t>
  </si>
  <si>
    <t>A6P247</t>
    <phoneticPr fontId="2" type="noConversion"/>
  </si>
  <si>
    <t>A6P251</t>
    <phoneticPr fontId="2" type="noConversion"/>
  </si>
  <si>
    <t>106年1月</t>
  </si>
  <si>
    <t>106年1月</t>
    <phoneticPr fontId="2" type="noConversion"/>
  </si>
  <si>
    <t>A6P254</t>
    <phoneticPr fontId="2" type="noConversion"/>
  </si>
  <si>
    <t>A6P259</t>
    <phoneticPr fontId="2" type="noConversion"/>
  </si>
  <si>
    <t>106年2月</t>
  </si>
  <si>
    <t>106年4月</t>
  </si>
  <si>
    <t>106年5月</t>
  </si>
  <si>
    <t>106年7月</t>
  </si>
  <si>
    <t>A6P262</t>
    <phoneticPr fontId="2" type="noConversion"/>
  </si>
  <si>
    <t>A6P268</t>
    <phoneticPr fontId="2" type="noConversion"/>
  </si>
  <si>
    <t>A6P274</t>
    <phoneticPr fontId="2" type="noConversion"/>
  </si>
  <si>
    <t>A6P278</t>
    <phoneticPr fontId="2" type="noConversion"/>
  </si>
  <si>
    <t>A6P282</t>
    <phoneticPr fontId="2" type="noConversion"/>
  </si>
  <si>
    <t>A6P283</t>
  </si>
  <si>
    <t>A6P284</t>
  </si>
  <si>
    <t>A6P285</t>
    <phoneticPr fontId="2" type="noConversion"/>
  </si>
  <si>
    <t>A6P286</t>
  </si>
  <si>
    <t>A6P287</t>
  </si>
  <si>
    <t>A1P116-117、
A6P288</t>
    <phoneticPr fontId="2" type="noConversion"/>
  </si>
  <si>
    <t>A6P289</t>
    <phoneticPr fontId="2" type="noConversion"/>
  </si>
  <si>
    <t>A6P293</t>
  </si>
  <si>
    <t>A6P290</t>
    <phoneticPr fontId="2" type="noConversion"/>
  </si>
  <si>
    <t>A6P291</t>
  </si>
  <si>
    <t>A6P292</t>
  </si>
  <si>
    <t>A6P294</t>
  </si>
  <si>
    <t>A6P295</t>
  </si>
  <si>
    <t>A6P296</t>
  </si>
  <si>
    <t>A6P297</t>
  </si>
  <si>
    <t>A6P298</t>
  </si>
  <si>
    <t>NA</t>
    <phoneticPr fontId="2" type="noConversion"/>
  </si>
  <si>
    <t>不明</t>
    <phoneticPr fontId="2" type="noConversion"/>
  </si>
  <si>
    <t>卷證出處</t>
    <phoneticPr fontId="2" type="noConversion"/>
  </si>
  <si>
    <t>A6P300</t>
    <phoneticPr fontId="2" type="noConversion"/>
  </si>
  <si>
    <t>A6P302</t>
    <phoneticPr fontId="2" type="noConversion"/>
  </si>
  <si>
    <t>A6P304</t>
    <phoneticPr fontId="2" type="noConversion"/>
  </si>
  <si>
    <t>A1P124-125、
A6P306</t>
    <phoneticPr fontId="2" type="noConversion"/>
  </si>
  <si>
    <t>A6P308</t>
    <phoneticPr fontId="2" type="noConversion"/>
  </si>
  <si>
    <t>A6P310</t>
    <phoneticPr fontId="2" type="noConversion"/>
  </si>
  <si>
    <t>A6P313</t>
    <phoneticPr fontId="2" type="noConversion"/>
  </si>
  <si>
    <t>A6P315</t>
    <phoneticPr fontId="2" type="noConversion"/>
  </si>
  <si>
    <t>A6P319</t>
  </si>
  <si>
    <t>A6P316</t>
    <phoneticPr fontId="2" type="noConversion"/>
  </si>
  <si>
    <t>A6P317</t>
  </si>
  <si>
    <t>A6P318</t>
  </si>
  <si>
    <t>A6P320</t>
  </si>
  <si>
    <t>A6P321</t>
  </si>
  <si>
    <t>銀行交易明細
（A6P11-13）
匯款申請書
（A6P371-373）</t>
    <phoneticPr fontId="2" type="noConversion"/>
  </si>
  <si>
    <t>銀行交易明細
（A6P11-14）
匯款申請書
（A6P374-377）</t>
    <phoneticPr fontId="2" type="noConversion"/>
  </si>
  <si>
    <t>105/8/19</t>
    <phoneticPr fontId="2" type="noConversion"/>
  </si>
  <si>
    <t>105/10/19</t>
    <phoneticPr fontId="2" type="noConversion"/>
  </si>
  <si>
    <t>銀行交易明細
（A6P11-13）
匯款委託書
（A6P380-383）</t>
    <phoneticPr fontId="2" type="noConversion"/>
  </si>
  <si>
    <t>105/11/18</t>
    <phoneticPr fontId="2" type="noConversion"/>
  </si>
  <si>
    <t>銀行交易明細
（A6P11）
匯款申請書
（A6P385）</t>
    <phoneticPr fontId="2" type="noConversion"/>
  </si>
  <si>
    <t>銀行交易明細
（A6P11-13）
匯款申請書
（A6P384）
銀行轉帳紀錄
（A6P386-388）</t>
    <phoneticPr fontId="2" type="noConversion"/>
  </si>
  <si>
    <t>銀行交易明細
（A6P11-13）
匯款申請書
（A6P389）
銀行轉帳紀錄
（A6P390-392）</t>
    <phoneticPr fontId="2" type="noConversion"/>
  </si>
  <si>
    <t>銀行交易明細
（A6P11-13）
大額通貨交易明細
（A6P20）
存款憑條
（A6P393-396）</t>
    <phoneticPr fontId="2" type="noConversion"/>
  </si>
  <si>
    <t>銀行交易明細
（A6P11-13）
匯款委託書
（A6P397-399）</t>
    <phoneticPr fontId="2" type="noConversion"/>
  </si>
  <si>
    <t>呂奇峯</t>
    <phoneticPr fontId="2" type="noConversion"/>
  </si>
  <si>
    <t>銀行交易明細
（A6P11-13）
匯出匯款憑條
（A6P400-403）</t>
    <phoneticPr fontId="2" type="noConversion"/>
  </si>
  <si>
    <t>銀行交易明細
（A6P11-13）
存款憑條及匯出匯款憑證（A6P404-407）</t>
    <phoneticPr fontId="2" type="noConversion"/>
  </si>
  <si>
    <t>銀行交易明細
（A6P11-13）
匯款申請書
（A6P408-411）</t>
    <phoneticPr fontId="2" type="noConversion"/>
  </si>
  <si>
    <t>銀行交易明細
（A6P11-13）
匯款申請書
（A6P412-415）</t>
    <phoneticPr fontId="2" type="noConversion"/>
  </si>
  <si>
    <t>銀行交易明細
（A6P12）
匯款申請書
（A6P416）</t>
    <phoneticPr fontId="2" type="noConversion"/>
  </si>
  <si>
    <t>銀行交易明細
（A6P16-18）
匯出匯款憑證
（A6P417-419）</t>
    <phoneticPr fontId="2" type="noConversion"/>
  </si>
  <si>
    <t>銀行交易明細
（A6P16-18）
匯款申請書
（A6P420-422）</t>
    <phoneticPr fontId="2" type="noConversion"/>
  </si>
  <si>
    <t>銀行交易明細
（A6P16-18）
大額通貨交易明細
（A6P20）
匯款申請書
（A6P423-425）</t>
    <phoneticPr fontId="2" type="noConversion"/>
  </si>
  <si>
    <t>銀行交易明細
（A6P17）
匯款委託書
（A6P429-430）</t>
    <phoneticPr fontId="2" type="noConversion"/>
  </si>
  <si>
    <t>係以「洪芷筠」、「黃月雲」名義匯入</t>
    <phoneticPr fontId="2" type="noConversion"/>
  </si>
  <si>
    <t>104/5/21</t>
    <phoneticPr fontId="2" type="noConversion"/>
  </si>
  <si>
    <t>104/09</t>
    <phoneticPr fontId="2" type="noConversion"/>
  </si>
  <si>
    <t>104/05/23</t>
    <phoneticPr fontId="2" type="noConversion"/>
  </si>
  <si>
    <t>104/09/18</t>
    <phoneticPr fontId="2" type="noConversion"/>
  </si>
  <si>
    <t>104/04/30</t>
    <phoneticPr fontId="2" type="noConversion"/>
  </si>
  <si>
    <t>104/05/04</t>
    <phoneticPr fontId="2" type="noConversion"/>
  </si>
  <si>
    <t>104/05/01</t>
    <phoneticPr fontId="2" type="noConversion"/>
  </si>
  <si>
    <t>104/05</t>
    <phoneticPr fontId="2" type="noConversion"/>
  </si>
  <si>
    <t>104/05/03</t>
    <phoneticPr fontId="2" type="noConversion"/>
  </si>
  <si>
    <t>104/04/16</t>
    <phoneticPr fontId="2" type="noConversion"/>
  </si>
  <si>
    <t>104/05/06</t>
    <phoneticPr fontId="2" type="noConversion"/>
  </si>
  <si>
    <t>104/11/30</t>
    <phoneticPr fontId="2" type="noConversion"/>
  </si>
  <si>
    <t>10412/25</t>
    <phoneticPr fontId="2" type="noConversion"/>
  </si>
  <si>
    <t>104/12/25</t>
    <phoneticPr fontId="2" type="noConversion"/>
  </si>
  <si>
    <t>105/01/12</t>
    <phoneticPr fontId="2" type="noConversion"/>
  </si>
  <si>
    <t>105/02/04</t>
    <phoneticPr fontId="2" type="noConversion"/>
  </si>
  <si>
    <t>105/02/03</t>
    <phoneticPr fontId="2" type="noConversion"/>
  </si>
  <si>
    <t>104/12/23</t>
    <phoneticPr fontId="2" type="noConversion"/>
  </si>
  <si>
    <t>105/01/05</t>
    <phoneticPr fontId="2" type="noConversion"/>
  </si>
  <si>
    <t>104/12/11</t>
    <phoneticPr fontId="2" type="noConversion"/>
  </si>
  <si>
    <t>小計</t>
    <phoneticPr fontId="2" type="noConversion"/>
  </si>
  <si>
    <t>  105/08/17</t>
    <phoneticPr fontId="2" type="noConversion"/>
  </si>
  <si>
    <t>106/03/02</t>
    <phoneticPr fontId="2" type="noConversion"/>
  </si>
  <si>
    <t>105/02/01</t>
    <phoneticPr fontId="2" type="noConversion"/>
  </si>
  <si>
    <t>106/02/08</t>
    <phoneticPr fontId="2" type="noConversion"/>
  </si>
  <si>
    <t> 105/12/23</t>
    <phoneticPr fontId="2" type="noConversion"/>
  </si>
  <si>
    <t> 105/12/15</t>
    <phoneticPr fontId="2" type="noConversion"/>
  </si>
  <si>
    <t> 105/12/28</t>
    <phoneticPr fontId="2" type="noConversion"/>
  </si>
  <si>
    <t> 105/12/30</t>
    <phoneticPr fontId="2" type="noConversion"/>
  </si>
  <si>
    <t> 105/12/14</t>
    <phoneticPr fontId="2" type="noConversion"/>
  </si>
  <si>
    <t>被告國中同學（A1P45、P101、P135）</t>
    <phoneticPr fontId="2" type="noConversion"/>
  </si>
  <si>
    <t>謝俊吉朋友（A1P65、P81、P101）</t>
    <phoneticPr fontId="2" type="noConversion"/>
  </si>
  <si>
    <t>謝俊吉朋友（A1P66、P101）</t>
    <phoneticPr fontId="2" type="noConversion"/>
  </si>
  <si>
    <t>張華傑</t>
    <phoneticPr fontId="2" type="noConversion"/>
  </si>
  <si>
    <t>謝俊吉公司員工（A1P108）</t>
    <phoneticPr fontId="2" type="noConversion"/>
  </si>
  <si>
    <t>謝俊吉公司員工（A1P101）</t>
    <phoneticPr fontId="2" type="noConversion"/>
  </si>
  <si>
    <t>其中50萬元係由謝俊吉朋友楊國松（A1P108）將款項匯入張文亮左列所示合庫帳戶後，再由呂奇峯將款項匯入楊國松帳戶（A6P400-401）</t>
    <phoneticPr fontId="2" type="noConversion"/>
  </si>
  <si>
    <t>謝俊吉朋友（A1P86、P96）</t>
    <phoneticPr fontId="2" type="noConversion"/>
  </si>
  <si>
    <t>投資金額</t>
    <phoneticPr fontId="2" type="noConversion"/>
  </si>
  <si>
    <t>投資卷證出處</t>
    <phoneticPr fontId="2" type="noConversion"/>
  </si>
  <si>
    <t>投資日期</t>
    <phoneticPr fontId="2" type="noConversion"/>
  </si>
  <si>
    <t>投資明細</t>
    <phoneticPr fontId="2" type="noConversion"/>
  </si>
  <si>
    <t>收款帳戶</t>
    <phoneticPr fontId="2" type="noConversion"/>
  </si>
  <si>
    <t>收款時間</t>
    <phoneticPr fontId="2" type="noConversion"/>
  </si>
  <si>
    <t>收款金額</t>
    <phoneticPr fontId="2" type="noConversion"/>
  </si>
  <si>
    <t>收款明細</t>
    <phoneticPr fontId="2" type="noConversion"/>
  </si>
  <si>
    <t>投資人</t>
    <phoneticPr fontId="2" type="noConversion"/>
  </si>
  <si>
    <t>實際投資明細</t>
    <phoneticPr fontId="2" type="noConversion"/>
  </si>
  <si>
    <t>被告張文亮教會友謝佩君之鄰居（A1P264）</t>
    <phoneticPr fontId="2" type="noConversion"/>
  </si>
  <si>
    <t>謝瑞君</t>
    <phoneticPr fontId="2" type="noConversion"/>
  </si>
  <si>
    <t>被告張文亮公司員工之父，經被告張文亮招攬而投資（A1P182）</t>
    <phoneticPr fontId="2" type="noConversion"/>
  </si>
  <si>
    <t>被告張文亮公司員工林泰源之妻，經被告張文亮招攬而投資（A1P262 -263、P310）</t>
    <phoneticPr fontId="2" type="noConversion"/>
  </si>
  <si>
    <t>被告張文亮公司員工徐子涵之母，經被告張文亮招攬而投資（A1P182 、P263）</t>
    <phoneticPr fontId="2" type="noConversion"/>
  </si>
  <si>
    <t>被告張文亮教友謝佩君之友，經被告張文亮招攬而投資（A1P182、P263）</t>
    <phoneticPr fontId="2" type="noConversion"/>
  </si>
  <si>
    <t>林威達國中同學，經被告林威達招攬而投資
（A1P182、P309、P311 、A5P5-5反 ）</t>
    <phoneticPr fontId="2" type="noConversion"/>
  </si>
  <si>
    <t>林威達國中同學，經被告林威達招攬而投資
（A1P182、P309、P311 、A5P5反、P23反）</t>
    <phoneticPr fontId="2" type="noConversion"/>
  </si>
  <si>
    <t>林威達國中同學，經被告林威達招攬而投資
（A1P182、P309、P311 、A5P5反）</t>
    <phoneticPr fontId="2" type="noConversion"/>
  </si>
  <si>
    <t>林威達高中同學，經被告林威達招攬而投資
（A1P182、P264、A5P49）</t>
    <phoneticPr fontId="2" type="noConversion"/>
  </si>
  <si>
    <t>林威達高中同學李于豪之妻，透過李于豪而投資（A1P264、P353）</t>
    <phoneticPr fontId="2" type="noConversion"/>
  </si>
  <si>
    <t>林威達高中同學李于豪妻洪芷筠之友人，透過李于豪而投資（A1P182 、P309 ）</t>
    <phoneticPr fontId="2" type="noConversion"/>
  </si>
  <si>
    <t>不明</t>
    <phoneticPr fontId="2" type="noConversion"/>
  </si>
  <si>
    <t>小計</t>
    <phoneticPr fontId="2" type="noConversion"/>
  </si>
  <si>
    <t>同上</t>
    <phoneticPr fontId="2" type="noConversion"/>
  </si>
  <si>
    <t>投資卷證出處</t>
    <phoneticPr fontId="2" type="noConversion"/>
  </si>
  <si>
    <t>同上</t>
    <phoneticPr fontId="2" type="noConversion"/>
  </si>
  <si>
    <t>銀行交易明細
（A6P16-18）
匯款回條聯
（A6P426-428）</t>
    <phoneticPr fontId="2" type="noConversion"/>
  </si>
  <si>
    <t>謝俊吉公司員工（A1P101）</t>
    <phoneticPr fontId="2" type="noConversion"/>
  </si>
  <si>
    <t>銀行交易明細
（A6P16-18）
匯款申請書
（A6P431-433）</t>
    <phoneticPr fontId="2" type="noConversion"/>
  </si>
  <si>
    <t>係以「陳郁婷」名義匯入款項</t>
    <phoneticPr fontId="2" type="noConversion"/>
  </si>
  <si>
    <t>謝俊吉公司員工（A2P354）</t>
    <phoneticPr fontId="2" type="noConversion"/>
  </si>
  <si>
    <t>蘇雅卉</t>
    <phoneticPr fontId="2" type="noConversion"/>
  </si>
  <si>
    <t>林冠佑</t>
    <phoneticPr fontId="2" type="noConversion"/>
  </si>
  <si>
    <t>銀行交易明細
（A6P16-18）
匯款申請書
（A6P441-443）</t>
    <phoneticPr fontId="2" type="noConversion"/>
  </si>
  <si>
    <t>係以「葉綾蓮」名議匯入款項</t>
    <phoneticPr fontId="2" type="noConversion"/>
  </si>
  <si>
    <t>李明霞</t>
    <phoneticPr fontId="2" type="noConversion"/>
  </si>
  <si>
    <t>謝俊吉公司員工（A2P354、P356 ）</t>
    <phoneticPr fontId="2" type="noConversion"/>
  </si>
  <si>
    <t>銀行交易明細
（A6P16-17）
存款憑條
（A6P438-440）</t>
    <phoneticPr fontId="2" type="noConversion"/>
  </si>
  <si>
    <t>小計</t>
    <phoneticPr fontId="2" type="noConversion"/>
  </si>
  <si>
    <t>106/05/22</t>
    <phoneticPr fontId="2" type="noConversion"/>
  </si>
  <si>
    <t>銀行交易明細
（A6P17）
匯款申請書
（A6P437）</t>
    <phoneticPr fontId="2" type="noConversion"/>
  </si>
  <si>
    <t>銀行交易明細
（A6P17）
匯款申請書
（A6P436）</t>
    <phoneticPr fontId="2" type="noConversion"/>
  </si>
  <si>
    <t>與被告間關係</t>
    <phoneticPr fontId="2" type="noConversion"/>
  </si>
  <si>
    <t>被告張文亮公司員工（A1P181、P262、A5P51）</t>
    <phoneticPr fontId="2" type="noConversion"/>
  </si>
  <si>
    <t>其中20萬元係以「李淑美」名義匯入（A1P183）</t>
    <phoneticPr fontId="2" type="noConversion"/>
  </si>
  <si>
    <t>係以陳宥汝母「林美雲」名義匯入款項（A1P183）</t>
    <phoneticPr fontId="2" type="noConversion"/>
  </si>
  <si>
    <t>係以「林照峰」名義匯入款項（A1P183）</t>
    <phoneticPr fontId="2" type="noConversion"/>
  </si>
  <si>
    <t>註1：</t>
    <phoneticPr fontId="2" type="noConversion"/>
  </si>
  <si>
    <t>註2：</t>
  </si>
  <si>
    <t>不明</t>
    <phoneticPr fontId="2" type="noConversion"/>
  </si>
  <si>
    <t>謝佩融</t>
    <phoneticPr fontId="2" type="noConversion"/>
  </si>
  <si>
    <t>係以實質期間利率（係每個月為一期）*12而得。</t>
    <phoneticPr fontId="2" type="noConversion"/>
  </si>
  <si>
    <t>期數
（註1）</t>
    <phoneticPr fontId="2" type="noConversion"/>
  </si>
  <si>
    <t>註3：</t>
  </si>
  <si>
    <t>註3：</t>
    <phoneticPr fontId="2" type="noConversion"/>
  </si>
  <si>
    <t>被告張文亮國中同學（A1P45、P101、P135）</t>
    <phoneticPr fontId="2" type="noConversion"/>
  </si>
  <si>
    <t>投資300萬元中，其中100萬元係「陳幼茹」以黃妙娟名義進行投資（A2P356）</t>
    <phoneticPr fontId="2" type="noConversion"/>
  </si>
  <si>
    <t>註4：</t>
    <phoneticPr fontId="2" type="noConversion"/>
  </si>
  <si>
    <t>宮祖華</t>
    <phoneticPr fontId="2" type="noConversion"/>
  </si>
  <si>
    <t>透過謝俊吉介紹而投資（A2P354 ）</t>
    <phoneticPr fontId="2" type="noConversion"/>
  </si>
  <si>
    <t xml:space="preserve">透過謝俊吉介紹而投資（A2P354 ） </t>
    <phoneticPr fontId="2" type="noConversion"/>
  </si>
  <si>
    <t>被告張文亮國中同學（A1P27、P180）</t>
    <phoneticPr fontId="2" type="noConversion"/>
  </si>
  <si>
    <t>被告張文亮國中學長（A1P49、P61、A2P 355）</t>
    <phoneticPr fontId="2" type="noConversion"/>
  </si>
  <si>
    <t>被告張文亮國中同學（A1P45、P101 、P135 ）</t>
    <phoneticPr fontId="2" type="noConversion"/>
  </si>
  <si>
    <t>被告張文亮之友（A1P180、A2P 354-355）</t>
    <phoneticPr fontId="2" type="noConversion"/>
  </si>
  <si>
    <t>謝俊吉朋友
（A1P65、P81、P101）</t>
    <phoneticPr fontId="2" type="noConversion"/>
  </si>
  <si>
    <t>謝俊吉朋友
（A1P108）</t>
    <phoneticPr fontId="2" type="noConversion"/>
  </si>
  <si>
    <t>被告張文亮國中學長（A1P49、P61）</t>
    <phoneticPr fontId="2" type="noConversion"/>
  </si>
  <si>
    <t>臺北城飯店及享樂文旅餐廳</t>
    <phoneticPr fontId="2" type="noConversion"/>
  </si>
  <si>
    <t>105.02.01契約書（A1P73-75）</t>
    <phoneticPr fontId="2" type="noConversion"/>
  </si>
  <si>
    <t> 105.12.15契約書
（A1P324-326）</t>
    <phoneticPr fontId="2" type="noConversion"/>
  </si>
  <si>
    <t>106.02.08契約書
（A1P281-283）</t>
    <phoneticPr fontId="2" type="noConversion"/>
  </si>
  <si>
    <t>不明日期契約書
（A1P297-299）</t>
    <phoneticPr fontId="2" type="noConversion"/>
  </si>
  <si>
    <t> 105.12.23契約書
（A2P336-338）</t>
    <phoneticPr fontId="2" type="noConversion"/>
  </si>
  <si>
    <t> 105.12.15契約書
（A1P35-37）</t>
    <phoneticPr fontId="2" type="noConversion"/>
  </si>
  <si>
    <t> 105.12.14契約書
（A1P328-330）</t>
    <phoneticPr fontId="2" type="noConversion"/>
  </si>
  <si>
    <t> 105.12.30契約書
（A2P340-342）</t>
    <phoneticPr fontId="2" type="noConversion"/>
  </si>
  <si>
    <t> 105.12.28契約書
（A2P343-345）</t>
    <phoneticPr fontId="2" type="noConversion"/>
  </si>
  <si>
    <t> 105.12.15契約書
（A2P333-335）</t>
    <phoneticPr fontId="2" type="noConversion"/>
  </si>
  <si>
    <t>106.03.02契約書（A1P38-41）</t>
    <phoneticPr fontId="2" type="noConversion"/>
  </si>
  <si>
    <t>106.05.22契約書
（A1P42-43）</t>
    <phoneticPr fontId="2" type="noConversion"/>
  </si>
  <si>
    <t>張文亮供述（A1P182）</t>
    <phoneticPr fontId="2" type="noConversion"/>
  </si>
  <si>
    <t>104/07</t>
    <phoneticPr fontId="2" type="noConversion"/>
  </si>
  <si>
    <t>104/09</t>
  </si>
  <si>
    <t>104/10</t>
  </si>
  <si>
    <t>104/11</t>
  </si>
  <si>
    <t>104/12</t>
  </si>
  <si>
    <t>105/01</t>
    <phoneticPr fontId="2" type="noConversion"/>
  </si>
  <si>
    <t>105/02</t>
  </si>
  <si>
    <t>105/03</t>
  </si>
  <si>
    <t>105/04</t>
  </si>
  <si>
    <t>105/05</t>
  </si>
  <si>
    <t>105/06</t>
  </si>
  <si>
    <t>105/07</t>
  </si>
  <si>
    <t>105/08</t>
  </si>
  <si>
    <t>105/09</t>
  </si>
  <si>
    <t>105/10</t>
  </si>
  <si>
    <t>105/11</t>
  </si>
  <si>
    <t>105/12</t>
  </si>
  <si>
    <t>106/01</t>
    <phoneticPr fontId="2" type="noConversion"/>
  </si>
  <si>
    <t>106/02</t>
  </si>
  <si>
    <t>106/03</t>
  </si>
  <si>
    <t>106/04</t>
  </si>
  <si>
    <t>106/05</t>
  </si>
  <si>
    <t>106/06</t>
  </si>
  <si>
    <t>106/07</t>
  </si>
  <si>
    <t>106/08</t>
  </si>
  <si>
    <t>106/09</t>
  </si>
  <si>
    <t>106/10</t>
  </si>
  <si>
    <t>106/11</t>
  </si>
  <si>
    <t>106/12</t>
  </si>
  <si>
    <t>107/01</t>
    <phoneticPr fontId="2" type="noConversion"/>
  </si>
  <si>
    <t>107/02</t>
  </si>
  <si>
    <t>107/03</t>
  </si>
  <si>
    <t>107/04</t>
  </si>
  <si>
    <t>107/05</t>
  </si>
  <si>
    <t>107/06</t>
  </si>
  <si>
    <t>107/07</t>
  </si>
  <si>
    <t>107/08</t>
  </si>
  <si>
    <t>107/09</t>
  </si>
  <si>
    <t>107/10</t>
  </si>
  <si>
    <t>107/11</t>
  </si>
  <si>
    <t>107/12</t>
  </si>
  <si>
    <t>108/01</t>
    <phoneticPr fontId="2" type="noConversion"/>
  </si>
  <si>
    <t>108/02</t>
  </si>
  <si>
    <t>108/03</t>
  </si>
  <si>
    <t>108/04</t>
  </si>
  <si>
    <t>108/05</t>
  </si>
  <si>
    <t>108/06</t>
  </si>
  <si>
    <t>108/07</t>
  </si>
  <si>
    <t>108/08</t>
  </si>
  <si>
    <t>108/09</t>
  </si>
  <si>
    <t>108/10</t>
  </si>
  <si>
    <t>108/11</t>
  </si>
  <si>
    <t>108/12</t>
  </si>
  <si>
    <t>109/01</t>
    <phoneticPr fontId="2" type="noConversion"/>
  </si>
  <si>
    <t>109/02</t>
  </si>
  <si>
    <t>109/03</t>
  </si>
  <si>
    <t>109/04</t>
  </si>
  <si>
    <t>109/05</t>
  </si>
  <si>
    <t>109/06</t>
  </si>
  <si>
    <t>109/07</t>
  </si>
  <si>
    <t>104/08</t>
    <phoneticPr fontId="2" type="noConversion"/>
  </si>
  <si>
    <t>投資
單位</t>
    <phoneticPr fontId="2" type="noConversion"/>
  </si>
  <si>
    <t>104/10</t>
    <phoneticPr fontId="2" type="noConversion"/>
  </si>
  <si>
    <t>小計</t>
    <phoneticPr fontId="2" type="noConversion"/>
  </si>
  <si>
    <t>林煒翔</t>
    <phoneticPr fontId="2" type="noConversion"/>
  </si>
  <si>
    <t>林泰源</t>
    <phoneticPr fontId="2" type="noConversion"/>
  </si>
  <si>
    <t>註6：</t>
    <phoneticPr fontId="2" type="noConversion"/>
  </si>
  <si>
    <t>投資日期</t>
    <phoneticPr fontId="2" type="noConversion"/>
  </si>
  <si>
    <t>註5：</t>
    <phoneticPr fontId="2" type="noConversion"/>
  </si>
  <si>
    <t>單位現金流量
(A)（註3）</t>
    <phoneticPr fontId="2" type="noConversion"/>
  </si>
  <si>
    <t>實質期間利率（註4）</t>
    <phoneticPr fontId="2" type="noConversion"/>
  </si>
  <si>
    <t>實質年利率（註5）</t>
    <phoneticPr fontId="2" type="noConversion"/>
  </si>
  <si>
    <t>各期給付紅利金額
(B)=(前期D)*實質期間利率</t>
    <phoneticPr fontId="2" type="noConversion"/>
  </si>
  <si>
    <t>各期償還投資本金金額
(C)=(A)-(B)</t>
    <phoneticPr fontId="2" type="noConversion"/>
  </si>
  <si>
    <t>每單位未償還之
投資本金餘額
(D)=(前期D)+(C)</t>
    <phoneticPr fontId="2" type="noConversion"/>
  </si>
  <si>
    <t>註7：</t>
    <phoneticPr fontId="2" type="noConversion"/>
  </si>
  <si>
    <t>投資單位數
(E)（註6）</t>
    <phoneticPr fontId="2" type="noConversion"/>
  </si>
  <si>
    <t>實質期間利率（註4）</t>
    <phoneticPr fontId="2" type="noConversion"/>
  </si>
  <si>
    <t>實質年利率（註5）</t>
    <phoneticPr fontId="2" type="noConversion"/>
  </si>
  <si>
    <t>係以實質期間利率（係每兩個月為一期）*6而得。</t>
    <phoneticPr fontId="2" type="noConversion"/>
  </si>
  <si>
    <t>月份
（註2）</t>
    <phoneticPr fontId="2" type="noConversion"/>
  </si>
  <si>
    <t>月份
（註2）</t>
    <phoneticPr fontId="2" type="noConversion"/>
  </si>
  <si>
    <t>105/02</t>
    <phoneticPr fontId="2" type="noConversion"/>
  </si>
  <si>
    <t>105/04</t>
    <phoneticPr fontId="2" type="noConversion"/>
  </si>
  <si>
    <t>106/02</t>
    <phoneticPr fontId="2" type="noConversion"/>
  </si>
  <si>
    <t>106/04</t>
    <phoneticPr fontId="2" type="noConversion"/>
  </si>
  <si>
    <t>107/02</t>
    <phoneticPr fontId="2" type="noConversion"/>
  </si>
  <si>
    <t>107/04</t>
    <phoneticPr fontId="2" type="noConversion"/>
  </si>
  <si>
    <t>108/02</t>
    <phoneticPr fontId="2" type="noConversion"/>
  </si>
  <si>
    <t>108/04</t>
    <phoneticPr fontId="2" type="noConversion"/>
  </si>
  <si>
    <t>註：</t>
    <phoneticPr fontId="2" type="noConversion"/>
  </si>
  <si>
    <t>扣押物A-1-2檔名為「詠語投資人紅利」之內容（A1P203）
不明年月日契約書
（A1P295-296）</t>
  </si>
  <si>
    <t>扣押物A-1-2檔名為「詠語投資人紅利」之內容（A1P203）
105.01.12契約書
（A2P331-332）</t>
  </si>
  <si>
    <t>  扣押物A-1-2檔名為「詠語投資人紅利」之內容（A1P203）</t>
  </si>
  <si>
    <t>扣押物A-1-2檔名為「詠語投資人紅利」之內容（A1P203）</t>
  </si>
  <si>
    <t>扣押物A-1-2檔名為「詠語投資人紅利」之內容（A1P203）
104.12.23契約書
（A1P279-280）</t>
  </si>
  <si>
    <t>扣押物A-1-2檔名為「詠語投資人紅利」之內容（A1P203）
104.12.23契約書
（A1P290-291）</t>
  </si>
  <si>
    <t>扣押物A-1-2檔名為「詠語投資人紅利」之內容（A1P203）
105.02.04契約書
（A1P321-322）</t>
  </si>
  <si>
    <t>扣押物A-1-2檔名為「汐止投資人紅利」之內容（A1P201）</t>
  </si>
  <si>
    <t>扣押物A-1-2檔名為「汐止投資人紅利」之內容（A1P201）
104年不明日期契約書（A1P293-294）</t>
  </si>
  <si>
    <t>扣押物A-1-2檔名為「汐止投資人紅利」之內容（A1P201）
104年不明日期契約書
（A1P277-278）</t>
  </si>
  <si>
    <t>扣押物A-1-2檔名為「汐止投資人紅利」之內容（A1P201）
  104.05.23契約書
（A1P284-285）</t>
  </si>
  <si>
    <t>扣押物A-1-2檔名為「汐止投資人紅利」之內容（A1P201）
104年不明日期契約書
（A1P286-287）</t>
  </si>
  <si>
    <t>  扣押物A-1-2檔名為「汐止投資人紅利」之內容（A1P201）</t>
  </si>
  <si>
    <t>扣押物A-1-2檔名為「汐止投資人紅利」之內容（A1P201）
104.04.30契約書
（A1P319-320）</t>
  </si>
  <si>
    <t>扣押物A-1-2檔名為「汐止投資人紅利」之內容（A1P201）
104.12.24契約書
（A1P288-289）</t>
  </si>
  <si>
    <t>扣押物A-1-2檔名為「汐止投資人紅利」之內容（A1P201）
104.05.03契約書
（A1P301-302）</t>
    <phoneticPr fontId="2" type="noConversion"/>
  </si>
  <si>
    <t> 扣押物A-1-2檔名為「詠語投資人紅利」之內容（A1P203）</t>
    <phoneticPr fontId="2" type="noConversion"/>
  </si>
  <si>
    <t>投資單位數
(E)（註6）</t>
    <phoneticPr fontId="2" type="noConversion"/>
  </si>
  <si>
    <t>各期實際償還之
投資本金
(F)=(C)*(E)（註7）</t>
    <phoneticPr fontId="2" type="noConversion"/>
  </si>
  <si>
    <t>張雯馨</t>
    <phoneticPr fontId="2" type="noConversion"/>
  </si>
  <si>
    <t>單位現金流量
(A)（註3）</t>
    <phoneticPr fontId="2" type="noConversion"/>
  </si>
  <si>
    <t>106/01</t>
    <phoneticPr fontId="2" type="noConversion"/>
  </si>
  <si>
    <t>107/01</t>
    <phoneticPr fontId="2" type="noConversion"/>
  </si>
  <si>
    <t>108/01</t>
    <phoneticPr fontId="2" type="noConversion"/>
  </si>
  <si>
    <t>109/01</t>
    <phoneticPr fontId="2" type="noConversion"/>
  </si>
  <si>
    <t>109/08</t>
  </si>
  <si>
    <t>109/09</t>
  </si>
  <si>
    <t>109/10</t>
  </si>
  <si>
    <t>109/11</t>
  </si>
  <si>
    <t>109/12</t>
  </si>
  <si>
    <t>110/01</t>
    <phoneticPr fontId="2" type="noConversion"/>
  </si>
  <si>
    <t>105/02</t>
    <phoneticPr fontId="2" type="noConversion"/>
  </si>
  <si>
    <t>實質期間利率（註4）</t>
    <phoneticPr fontId="2" type="noConversion"/>
  </si>
  <si>
    <t>註5：</t>
  </si>
  <si>
    <t>實質年利率（註5）</t>
    <phoneticPr fontId="2" type="noConversion"/>
  </si>
  <si>
    <t>各期實際償還之
投資本金
(F)=(C)*(E)（註6）</t>
    <phoneticPr fontId="2" type="noConversion"/>
  </si>
  <si>
    <t>註6：</t>
  </si>
  <si>
    <t>謝俊吉</t>
    <phoneticPr fontId="2" type="noConversion"/>
  </si>
  <si>
    <t>郭紹偉</t>
    <phoneticPr fontId="2" type="noConversion"/>
  </si>
  <si>
    <t>收款
時間</t>
    <phoneticPr fontId="2" type="noConversion"/>
  </si>
  <si>
    <t>  105.08.17契約書
（A1P6-7）
（註2）</t>
    <phoneticPr fontId="2" type="noConversion"/>
  </si>
  <si>
    <t>註2：被告張文亮另開立發票日105.08.17之3000萬元本票一張（A1P9）作為投資人投資之擔保。</t>
    <phoneticPr fontId="2" type="noConversion"/>
  </si>
  <si>
    <t>紅利計算
起始月份
（註）</t>
  </si>
  <si>
    <t>依扣押物A-1-2檔名為「汐止投資人紅利」（A1P201）之「到期日」欄所示內容「109/07」、「109/09」，按投資期限五年回推，計算可得紅利計算之起始月份係依序為「104/08」、「104/10」。</t>
  </si>
  <si>
    <t>紅利計算
起始月份</t>
  </si>
  <si>
    <t>依扣押物A-1-2檔名為「詠語投資人紅利」（A1P203）之「到期日」欄所示內容「108/12」，按投資期限四年、每兩個月為一期回推，計算可得紅利計算之起始月份係「105/02」。</t>
  </si>
  <si>
    <t>紅利計算
起始月份
（註1）</t>
  </si>
  <si>
    <t>106/02</t>
    <phoneticPr fontId="2" type="noConversion"/>
  </si>
  <si>
    <t>106/02</t>
    <phoneticPr fontId="2" type="noConversion"/>
  </si>
  <si>
    <t>106/02</t>
    <phoneticPr fontId="2" type="noConversion"/>
  </si>
  <si>
    <t>106/02</t>
    <phoneticPr fontId="2" type="noConversion"/>
  </si>
  <si>
    <t>106/02</t>
    <phoneticPr fontId="2" type="noConversion"/>
  </si>
  <si>
    <t>110/02</t>
  </si>
  <si>
    <t>110/03</t>
  </si>
  <si>
    <t>110/04</t>
  </si>
  <si>
    <t>110/05</t>
  </si>
  <si>
    <t>110/06</t>
  </si>
  <si>
    <t>110/07</t>
  </si>
  <si>
    <t>110/08</t>
  </si>
  <si>
    <t>110/09</t>
  </si>
  <si>
    <t>110/10</t>
  </si>
  <si>
    <t>110/11</t>
  </si>
  <si>
    <t>110/12</t>
  </si>
  <si>
    <t>111/01</t>
    <phoneticPr fontId="2" type="noConversion"/>
  </si>
  <si>
    <t>-</t>
    <phoneticPr fontId="2" type="noConversion"/>
  </si>
  <si>
    <t>按附表二「紅利計算起始月份」欄位所示，各投資人均係自「105/02」月份起開始計算紅利，故各月份計算紅利之投資單位均為10個（=600萬元/60萬元）。</t>
    <phoneticPr fontId="2" type="noConversion"/>
  </si>
  <si>
    <t>係以實質期間利率（係每一個月為一期）*12而得。</t>
    <phoneticPr fontId="2" type="noConversion"/>
  </si>
  <si>
    <t>按附表四「紅利計算起始月份」欄位所示，各投資人均係自「106/02」月份起開始計算紅利，故各月份計算紅利之投資單位均為30個（=3000萬元/100萬元）。</t>
    <phoneticPr fontId="2" type="noConversion"/>
  </si>
  <si>
    <t>按投資人謝俊吉、郭紹偉均証述共領得6個月的紅利（A1P4、P70），証述一致，應可認定本投資案之投資人領取之紅利期數共6期。</t>
    <phoneticPr fontId="2" type="noConversion"/>
  </si>
  <si>
    <t>按投資人謝俊吉、郭紹偉均証述共領得18個月的紅利（A1P101、P135、P168），証述一致，應可認定本投資案之投資人領取之紅利期數共18期。</t>
    <phoneticPr fontId="2" type="noConversion"/>
  </si>
  <si>
    <t>按投資人張雯馨證稱「我只拿回9期」（A1P309），與林泰源證稱「差一期沒拿到」（A1P311）等語相符，應可認定本投資案之投資人領取之紅利期數應共9期。</t>
    <phoneticPr fontId="2" type="noConversion"/>
  </si>
  <si>
    <t>106/02</t>
    <phoneticPr fontId="2" type="noConversion"/>
  </si>
  <si>
    <t>註1：依投資契約第七條所示「本投資標的將於106年1月開始正式營運後，次月起開始計算發放」，故紅利計算之始月係「106年2月」。</t>
    <phoneticPr fontId="2" type="noConversion"/>
  </si>
  <si>
    <t>依投資契約第四條第2項「每筆紅利回饋方式」所示，可知紅利計算之始月係「106年2月」。</t>
    <phoneticPr fontId="2" type="noConversion"/>
  </si>
  <si>
    <t>按附表五「紅利計算起始月份」欄位所示，各投資人均係自「106/02」月份起開始計算紅利，故各月份計算紅利之投資單位均為11個（=1100萬元/100萬元）。</t>
    <phoneticPr fontId="2" type="noConversion"/>
  </si>
  <si>
    <t>黃立維</t>
    <phoneticPr fontId="2" type="noConversion"/>
  </si>
  <si>
    <t>麥聖鑫</t>
    <phoneticPr fontId="2" type="noConversion"/>
  </si>
  <si>
    <t>按投資人黃立維証述「我收到每個月4萬元的獲利是存在華南銀行跟遠東銀行，依照存摺明細，我在106.04. 11、05.08、08.08各存入4萬元</t>
    <phoneticPr fontId="2" type="noConversion"/>
  </si>
  <si>
    <t>至遠東商銀帳戶，另外在106.07.06把6、7月份的獲利，共8萬元，存入華南銀行帳戶」等語（A5P6、P13-15、P17）」，與麥聖鑫証述「從4月份開始領取每個月4萬元的紅利，但到106年9月開始，詠語公司就無預警倒閉，而且也沒有繼續按約支付紅利」等語（A5P23反、P29-P33）一致；並與被告林威達供稱每月獲利係「從106年4月開始發放，直到同年8月，之後張文亮在9月7日消失後就沒拿到了」等語（</t>
    <phoneticPr fontId="2" type="noConversion"/>
  </si>
  <si>
    <t>A5P53）相符；再者按契約書第四條第1點內容所示「投資之決算及分配利益，除另有約定外，依標的每月結算後隔月2號次日發放紅利 (例：1 月份營業額紅利結算後於3 月 2 日開立支票發放...)」，足見106年4月係發放本投資方案之第一期紅利，本投資案之投資人計領取之紅利期數共5期，應可認定。</t>
    <phoneticPr fontId="2" type="noConversion"/>
  </si>
  <si>
    <t>-</t>
    <phoneticPr fontId="2" type="noConversion"/>
  </si>
  <si>
    <t>紅利計算
起始月份
（註）</t>
    <phoneticPr fontId="2" type="noConversion"/>
  </si>
  <si>
    <t>紅利計算
起始月份
（註）</t>
    <phoneticPr fontId="2" type="noConversion"/>
  </si>
  <si>
    <t>依投資契約第四條第2項「每筆紅利回饋方式」所示，可知紅利計算之始月係「106年6月」。</t>
    <phoneticPr fontId="2" type="noConversion"/>
  </si>
  <si>
    <t>106/06</t>
    <phoneticPr fontId="2" type="noConversion"/>
  </si>
  <si>
    <t>依投資契約，係每1個月為一期，投資期間為3年，故總期數為36期（=12*3）</t>
  </si>
  <si>
    <t>依投資契約，係每1個月為一期，投資期間為3年，故總期數為36期（=12*3）</t>
    <phoneticPr fontId="2" type="noConversion"/>
  </si>
  <si>
    <t>依投資契約，每投資單位為100萬元，第1至第6個月，每單位每月領得4萬元；第7至12個月，每單位每月領得5萬元；第13至36個月，每單位每月領得7萬元。</t>
  </si>
  <si>
    <t>依投資契約，係每1個月為一期，投資期間為5年，故總期數為60期（=12*5）。</t>
  </si>
  <si>
    <t>依投資契約，每投資單位為20萬元，每單位每期領得1萬元。</t>
  </si>
  <si>
    <t>依投資契約，係每2個月為一期，投資期間為4年，故總期數為24期（=12/2*4）</t>
  </si>
  <si>
    <t>依投資契約，每投資單位為60萬元，每單位每期領得6萬元。</t>
  </si>
  <si>
    <t>依投資契約，第1至第16個月，係每月給付62萬5000元；第17至第60個月，係每月給付35萬元。</t>
    <phoneticPr fontId="2" type="noConversion"/>
  </si>
  <si>
    <t>依投資契約，係每1個月為一期，投資期間為5年，故總期數為60期（=12*5）</t>
  </si>
  <si>
    <t>依投資契約，係每1個月為一期，投資期間為5年，故總期數為60期（=12*5）</t>
    <phoneticPr fontId="2" type="noConversion"/>
  </si>
  <si>
    <t>依投資契約，每投資單位為100萬元，每單位每期領得5萬元。</t>
  </si>
  <si>
    <t>按附表五「紅利計算起始月份」欄位所示，本投資方案最早計算紅利之起始月份係「106/02」，又依投資契約係每一個月發放一次，故計算紅利期間如上表該欄位所示。</t>
    <phoneticPr fontId="2" type="noConversion"/>
  </si>
  <si>
    <t>按附表六「紅利計算起始月份」欄位所示，本投資方案最早計算紅利之起始月份係「106/06」，又依投資契約係每一個月發放一次，故計算紅利期間如上表該欄位所示。</t>
    <phoneticPr fontId="2" type="noConversion"/>
  </si>
  <si>
    <t>按附表四「紅利計算起始月份」欄位所示，本投資方案最早計算紅利之起始月份係「106/02」，又依投資契約係每一個月發放一次，故計算紅利期間如上表該欄位所示。</t>
    <phoneticPr fontId="2" type="noConversion"/>
  </si>
  <si>
    <t>按附表三「紅利計算起始月份」欄位所示，本投資方案最早計算紅利之起始月份係「105/02」，又依投資契約係每一個月發放一次，故計算紅利期間如上表該欄位所示。</t>
    <phoneticPr fontId="2" type="noConversion"/>
  </si>
  <si>
    <t>按附表二「紅利計算起始月份」欄位所示，本投資方案最早計算紅利之起始月份係「105/02」，又依投資契約係每兩個月發放一次，故計算紅利期間如上表該欄位所示。</t>
    <phoneticPr fontId="2" type="noConversion"/>
  </si>
  <si>
    <t>按附表一「紅利計算起始月份」欄位內容，本投資方案最早計算紅利之起始月份係「104/07」，又依投資契約係每個月發放一次，故計算紅利期間如上表該欄位所示。</t>
    <phoneticPr fontId="2" type="noConversion"/>
  </si>
  <si>
    <t>依投資契約，每投資單位為50萬元，每單位每月領得3萬元。</t>
    <phoneticPr fontId="2" type="noConversion"/>
  </si>
  <si>
    <t>按附表六「紅利計算起始月份」欄位所示，各投資人均係自「106/06」月份起開始計算紅利，故各月份計算紅利之投資單位均為30個（=1500萬元/50萬元）。</t>
    <phoneticPr fontId="2" type="noConversion"/>
  </si>
  <si>
    <t>註7：</t>
  </si>
  <si>
    <t>呂昀儒</t>
    <phoneticPr fontId="2" type="noConversion"/>
  </si>
  <si>
    <t>黃琮喜</t>
    <phoneticPr fontId="2" type="noConversion"/>
  </si>
  <si>
    <t>周子文</t>
    <phoneticPr fontId="2" type="noConversion"/>
  </si>
  <si>
    <t>按投資人謝俊吉（A1P137）、呂昀儒（A1P88、P97）、黃琮喜（A1P31、P45）、周子文（A1P51、P62）等人均証述共領過兩次紅利，証述一致，應可認定本投資案之投資人領取之紅利期數共2期。</t>
    <phoneticPr fontId="2" type="noConversion"/>
  </si>
  <si>
    <t>106/06</t>
    <phoneticPr fontId="2" type="noConversion"/>
  </si>
  <si>
    <t>106/07</t>
    <phoneticPr fontId="2" type="noConversion"/>
  </si>
  <si>
    <t>依投資契約第四條第2項「每筆紅利回饋方式」所示，可知紅利計算之始月係「106年7月」。</t>
    <phoneticPr fontId="2" type="noConversion"/>
  </si>
  <si>
    <t>106/07</t>
    <phoneticPr fontId="2" type="noConversion"/>
  </si>
  <si>
    <t>依投資契約，每投資單位為100萬元，每單位每月領得8萬元。</t>
    <phoneticPr fontId="2" type="noConversion"/>
  </si>
  <si>
    <t>按附表七「紅利計算起始月份」欄位所示，本投資方案最早計算紅利之起始月份係「106/07」，又依投資契約係每一個月發放一次，故計算紅利期間如上表該欄位所示。</t>
    <phoneticPr fontId="2" type="noConversion"/>
  </si>
  <si>
    <t>賴煥升</t>
    <phoneticPr fontId="2" type="noConversion"/>
  </si>
  <si>
    <t>各期實際償還之
投資本金
(F)=(C)*(E)（註6）</t>
    <phoneticPr fontId="2" type="noConversion"/>
  </si>
  <si>
    <t>-</t>
    <phoneticPr fontId="2" type="noConversion"/>
  </si>
  <si>
    <t>按投資人謝俊吉証述「郭绍偉及賴煥昇都拿了一期，我沒有拿到，因為他八月時就跟我講他財務出現問題」等語（A1P137），與郭紹偉証述「張文亮有在106年7月間，支付1個月的紅利8萬元給我，之後就沒再繼續支付紅利給我（A1P71）」等人相符，按前開証述，僅有投資人郭紹偉、賴煥升，合計共5個投資單位領取「104/07」一期之紅利。</t>
    <phoneticPr fontId="2" type="noConversion"/>
  </si>
  <si>
    <t>各期實際償還之
投資本金
(F)=(C)*(E)（註7）</t>
    <phoneticPr fontId="2" type="noConversion"/>
  </si>
  <si>
    <t>投資方案</t>
    <phoneticPr fontId="2" type="noConversion"/>
  </si>
  <si>
    <t>一</t>
    <phoneticPr fontId="2" type="noConversion"/>
  </si>
  <si>
    <t>二</t>
    <phoneticPr fontId="2" type="noConversion"/>
  </si>
  <si>
    <t>三</t>
    <phoneticPr fontId="2" type="noConversion"/>
  </si>
  <si>
    <t>四</t>
    <phoneticPr fontId="2" type="noConversion"/>
  </si>
  <si>
    <t>五</t>
    <phoneticPr fontId="2" type="noConversion"/>
  </si>
  <si>
    <t>六</t>
    <phoneticPr fontId="2" type="noConversion"/>
  </si>
  <si>
    <t>七</t>
    <phoneticPr fontId="2" type="noConversion"/>
  </si>
  <si>
    <t>金額</t>
    <phoneticPr fontId="2" type="noConversion"/>
  </si>
  <si>
    <t>附表一</t>
    <phoneticPr fontId="2" type="noConversion"/>
  </si>
  <si>
    <t>附表二</t>
    <phoneticPr fontId="2" type="noConversion"/>
  </si>
  <si>
    <t>計算明細</t>
    <phoneticPr fontId="2" type="noConversion"/>
  </si>
  <si>
    <t>附表三</t>
    <phoneticPr fontId="2" type="noConversion"/>
  </si>
  <si>
    <t>附表四</t>
    <phoneticPr fontId="2" type="noConversion"/>
  </si>
  <si>
    <t>附表五</t>
    <phoneticPr fontId="2" type="noConversion"/>
  </si>
  <si>
    <t>附表六</t>
    <phoneticPr fontId="2" type="noConversion"/>
  </si>
  <si>
    <t>附表七</t>
    <phoneticPr fontId="2" type="noConversion"/>
  </si>
  <si>
    <t>附表一之一</t>
    <phoneticPr fontId="2" type="noConversion"/>
  </si>
  <si>
    <t>附表二之一</t>
    <phoneticPr fontId="2" type="noConversion"/>
  </si>
  <si>
    <t>附表三之一</t>
    <phoneticPr fontId="2" type="noConversion"/>
  </si>
  <si>
    <t>附表四之一</t>
    <phoneticPr fontId="2" type="noConversion"/>
  </si>
  <si>
    <t>附表五之一</t>
    <phoneticPr fontId="2" type="noConversion"/>
  </si>
  <si>
    <t>附表六之一</t>
    <phoneticPr fontId="2" type="noConversion"/>
  </si>
  <si>
    <t>附表七之一</t>
    <phoneticPr fontId="2" type="noConversion"/>
  </si>
  <si>
    <t>合計</t>
    <phoneticPr fontId="2" type="noConversion"/>
  </si>
  <si>
    <t>-</t>
    <phoneticPr fontId="2" type="noConversion"/>
  </si>
  <si>
    <t>投資金額(A)</t>
    <phoneticPr fontId="2" type="noConversion"/>
  </si>
  <si>
    <t>已返還投資本金(B)</t>
    <phoneticPr fontId="2" type="noConversion"/>
  </si>
  <si>
    <t>(E)=(A)-(D)
（註）</t>
    <phoneticPr fontId="2" type="noConversion"/>
  </si>
  <si>
    <t>註：</t>
    <phoneticPr fontId="2" type="noConversion"/>
  </si>
  <si>
    <t>已返還投資本利和(D)</t>
    <phoneticPr fontId="2" type="noConversion"/>
  </si>
  <si>
    <t>各期實際償還之
本利和
(G)=(A)*(E)（註7）</t>
    <phoneticPr fontId="2" type="noConversion"/>
  </si>
  <si>
    <t>各期實際償還之
本利和
(F)=(C)*(E)（註6）</t>
    <phoneticPr fontId="2" type="noConversion"/>
  </si>
  <si>
    <t>若返還投資本利和已大於投資金額，則載為0。</t>
    <phoneticPr fontId="2" type="noConversion"/>
  </si>
  <si>
    <t>翁靖雯</t>
    <phoneticPr fontId="2" type="noConversion"/>
  </si>
  <si>
    <r>
      <t>實際投資金額為200萬元（A1P118、A2P355），惟僅由周子文於105. 11.22以姐周樹梅於匯豐銀行帳戶開立票號0654920號，金額175萬元之支票予張文亮</t>
    </r>
    <r>
      <rPr>
        <sz val="12"/>
        <rFont val="新細明體"/>
        <family val="1"/>
        <charset val="136"/>
      </rPr>
      <t>【另金額25萬元則係開立票號0654921號之支票予謝俊吉】（A1P50-51、P62、A6P378-379），其原因為周子文之投資額度係自謝俊吉轉讓而得，而謝俊吉已先行支付超過其實際投資額度款項至張文亮帳戶，故該部分乃由周子文將款項回補予謝俊吉所致。</t>
    </r>
    <phoneticPr fontId="2" type="noConversion"/>
  </si>
  <si>
    <t>翁靖雯</t>
    <phoneticPr fontId="2" type="noConversion"/>
  </si>
  <si>
    <t>被告提供予投資人之報表</t>
    <phoneticPr fontId="2" type="noConversion"/>
  </si>
  <si>
    <t>按被告林威達之供述，每期紅利至106年8月尚能如期發放（A5P60），與投資人林煒翔、林泰源等人證稱「已給了約22期」、「已拿到紅利約20幾期」（A1P262）相符，應可認定本投資案最後發放紅利之時間點為「106年8月」，經換算本投資案之投資人領取之紅利期數應共25期。</t>
    <phoneticPr fontId="2" type="noConversion"/>
  </si>
  <si>
    <t>-</t>
    <phoneticPr fontId="2" type="noConversion"/>
  </si>
  <si>
    <t>徐偉軒</t>
    <phoneticPr fontId="2" type="noConversion"/>
  </si>
  <si>
    <t>遠雄提供予被告之報表</t>
    <phoneticPr fontId="2" type="noConversion"/>
  </si>
  <si>
    <t>全聯提供予被告之報表</t>
    <phoneticPr fontId="2" type="noConversion"/>
  </si>
  <si>
    <t>各期實際償還之
本利和
(G)=(A)*(E)（註7）</t>
    <phoneticPr fontId="2" type="noConversion"/>
  </si>
  <si>
    <r>
      <t>係以EXCEL之IRR公式計算而得。IRR係指由投資方案產生之一序列現金流量中，反推出該投資案之內部報酬率。其計算方式為將每筆現金流量以利率rate折現，然後令所有現金流量的淨現值(NPV)等於零(0 = C0 + C1/(1+rate)^</t>
    </r>
    <r>
      <rPr>
        <vertAlign val="superscript"/>
        <sz val="12"/>
        <color theme="1"/>
        <rFont val="新細明體"/>
        <family val="1"/>
        <charset val="136"/>
        <scheme val="minor"/>
      </rPr>
      <t>1</t>
    </r>
    <r>
      <rPr>
        <sz val="12"/>
        <color theme="1"/>
        <rFont val="新細明體"/>
        <family val="2"/>
        <charset val="136"/>
        <scheme val="minor"/>
      </rPr>
      <t xml:space="preserve"> + C2/(1+rate)</t>
    </r>
    <r>
      <rPr>
        <vertAlign val="superscript"/>
        <sz val="12"/>
        <color theme="1"/>
        <rFont val="新細明體"/>
        <family val="2"/>
        <charset val="136"/>
        <scheme val="minor"/>
      </rPr>
      <t>^2</t>
    </r>
    <r>
      <rPr>
        <sz val="12"/>
        <color theme="1"/>
        <rFont val="新細明體"/>
        <family val="2"/>
        <charset val="136"/>
        <scheme val="minor"/>
      </rPr>
      <t>+ C3/(1+rate)^3....+ Cn/(1+rate)^n))下所得之rate，該rate就稱為內部報酬率。</t>
    </r>
    <phoneticPr fontId="2" type="noConversion"/>
  </si>
  <si>
    <r>
      <t>係以EXCEL之IRR公式計算而得。IRR係指由投資方案產生之一序列現金流量中，反推出該投資案之內部報酬率。其計算方式為將每筆現金流量以利率rate折現，然後令所有現金流量的淨現值(NPV)等於零(0 = C0 + C1/(1+rate)^</t>
    </r>
    <r>
      <rPr>
        <vertAlign val="superscript"/>
        <sz val="12"/>
        <color theme="1"/>
        <rFont val="新細明體"/>
        <family val="1"/>
        <charset val="136"/>
        <scheme val="minor"/>
      </rPr>
      <t>1</t>
    </r>
    <r>
      <rPr>
        <sz val="12"/>
        <color theme="1"/>
        <rFont val="新細明體"/>
        <family val="2"/>
        <charset val="136"/>
        <scheme val="minor"/>
      </rPr>
      <t xml:space="preserve"> + C2/(1+rate)</t>
    </r>
    <r>
      <rPr>
        <vertAlign val="superscript"/>
        <sz val="12"/>
        <color theme="1"/>
        <rFont val="新細明體"/>
        <family val="2"/>
        <charset val="136"/>
        <scheme val="minor"/>
      </rPr>
      <t>^2</t>
    </r>
    <r>
      <rPr>
        <sz val="12"/>
        <color theme="1"/>
        <rFont val="新細明體"/>
        <family val="2"/>
        <charset val="136"/>
        <scheme val="minor"/>
      </rPr>
      <t>+ C3/(1+rate)^3....+ Cn/(1+rate)^n))下所得之rate，該rate就稱為內部報酬率。</t>
    </r>
    <phoneticPr fontId="2" type="noConversion"/>
  </si>
  <si>
    <t>謝俊吉朋友
（本院卷P82）</t>
    <phoneticPr fontId="2" type="noConversion"/>
  </si>
  <si>
    <t>謝俊吉朋友
（本院卷P82）</t>
    <phoneticPr fontId="2" type="noConversion"/>
  </si>
  <si>
    <t>被告張文亮公司員工陳翊綸之兄（A1P182）</t>
    <phoneticPr fontId="2" type="noConversion"/>
  </si>
  <si>
    <t>被告張文亮公司員工之友（本院卷P82）</t>
    <phoneticPr fontId="2" type="noConversion"/>
  </si>
  <si>
    <t>出資人</t>
    <phoneticPr fontId="2" type="noConversion"/>
  </si>
  <si>
    <t>借款對象</t>
    <phoneticPr fontId="2" type="noConversion"/>
  </si>
  <si>
    <t>出資日期</t>
    <phoneticPr fontId="2" type="noConversion"/>
  </si>
  <si>
    <t>實際出資明細</t>
    <phoneticPr fontId="2" type="noConversion"/>
  </si>
  <si>
    <t>出資金額</t>
    <phoneticPr fontId="2" type="noConversion"/>
  </si>
  <si>
    <t>本紅計算
起始月份</t>
    <phoneticPr fontId="2" type="noConversion"/>
  </si>
  <si>
    <t>詠語公司
張文亮</t>
    <phoneticPr fontId="2" type="noConversion"/>
  </si>
  <si>
    <t>按附表一「紅利計算起始月份」欄位所示，得以領取「104/08」及「104/09」月份紅利之投資人僅有附表一編號2、編號6至8、編號11至15者，合計參與計算紅利之投資單位為18個；另自「104/10」月份起則所有投資人均得以領取，合計計算紅利之投資單位為33個（＝660萬元/20萬元）。</t>
    <phoneticPr fontId="2" type="noConversion"/>
  </si>
  <si>
    <t>沒收金額
(C)=(A)-(B)</t>
    <phoneticPr fontId="2" type="noConversion"/>
  </si>
  <si>
    <t>附表一：汐止積木彩繪餐廳投資案投資明細表（投資人為詠語公司員工及其等親友；依投資人是否為員工區分，簽立「ARTR投資契約書」或「ARTR員工投資契約書」）</t>
    <phoneticPr fontId="2" type="noConversion"/>
  </si>
  <si>
    <t>附表一之一、汐止積木彩繪餐廳投資案每投資單位於各期償還本金及給付紅利計算表</t>
    <phoneticPr fontId="2" type="noConversion"/>
  </si>
  <si>
    <t>附表二：詠語資金-員工等投資案投資明細表（簽署「詠語創意國際有限公司投資契約書」）</t>
    <phoneticPr fontId="2" type="noConversion"/>
  </si>
  <si>
    <t>附表二之一、詠語資金-員工等投資案每投資單位於各期償還本金及給付紅利計算表</t>
    <phoneticPr fontId="2" type="noConversion"/>
  </si>
  <si>
    <t>附表三：詠語資金-友人投資案投資明細表（簽署「金錢消費借貸契約書」）</t>
    <phoneticPr fontId="2" type="noConversion"/>
  </si>
  <si>
    <t>附表三之一、詠語資金-友人投資案每投資單位於各期償還本金及給付紅利計算表</t>
    <phoneticPr fontId="2" type="noConversion"/>
  </si>
  <si>
    <t>附表四：宜蘭分店-友人投資案投資明細表（簽署「詠語創意國際有限公司暨國立宜蘭傳統藝術中心臨水街ARTR投資契約」）</t>
    <phoneticPr fontId="2" type="noConversion"/>
  </si>
  <si>
    <t>附表四之一、宜蘭分店-友人投資案每投資單位於各期償還本金及給付紅利計算表</t>
    <phoneticPr fontId="2" type="noConversion"/>
  </si>
  <si>
    <t>附表五：宜蘭分店-員工投資案投資明細表（簽署「詠語創意國際有限公司暨國立宜蘭傳藝藝術中心臨水街ARTR投資契約書」）</t>
    <phoneticPr fontId="2" type="noConversion"/>
  </si>
  <si>
    <t>附表五之一、宜蘭分店-員工投資案每投資單位於各期償還本金及給付紅利計算表</t>
    <phoneticPr fontId="2" type="noConversion"/>
  </si>
  <si>
    <t>附表六：台北城大飯店及享樂文旅餐廳投資案投資明細表（簽署「詠語創意國際有限公司暨106年度餐飲投資案契約書」）</t>
    <phoneticPr fontId="2" type="noConversion"/>
  </si>
  <si>
    <t>附表六之一、台北城大飯店及享樂文旅餐廳投資案每投資單位於各期償還本金及給付紅利計算表</t>
    <phoneticPr fontId="2" type="noConversion"/>
  </si>
  <si>
    <t>附表七：詠語公司中央廚房投資案投資明細表（簽署「詠語創意國際有限公司暨106年度餐飲投資案契約書」）</t>
    <phoneticPr fontId="2" type="noConversion"/>
  </si>
  <si>
    <t>附表七之一、詠語公司中央廚房投資案每投資單位於各期償還本金及給付紅利計算表</t>
    <phoneticPr fontId="2" type="noConversion"/>
  </si>
  <si>
    <t>附表八、被告張文亮吸收投資款、借款及支付紅利、利息金額彙總表</t>
    <phoneticPr fontId="2" type="noConversion"/>
  </si>
  <si>
    <t>附表十、被告張文亮變造全聯公司電子對帳單對照彙總表</t>
    <phoneticPr fontId="2" type="noConversion"/>
  </si>
  <si>
    <t>附表九、被告張文亮變造遠雄公司電子對帳單對照彙總表</t>
    <phoneticPr fontId="2" type="noConversion"/>
  </si>
  <si>
    <t>張文亮合作金庫銀行復旦分行帳戶1250000000000</t>
    <phoneticPr fontId="2" type="noConversion"/>
  </si>
  <si>
    <t>詠語公司合作金庫銀行民族分行帳戶0900000000000</t>
    <phoneticPr fontId="2" type="noConversion"/>
  </si>
  <si>
    <t>詠語公司合作金庫銀行民族分行帳戶0900000000000</t>
    <phoneticPr fontId="2" type="noConversion"/>
  </si>
  <si>
    <t>張文亮合作金庫銀行復旦分行帳戶1250000000000</t>
    <phoneticPr fontId="2" type="noConversion"/>
  </si>
  <si>
    <t>詠語公司合作金庫銀行民族分行帳戶0900000000000</t>
    <phoneticPr fontId="2" type="noConversion"/>
  </si>
  <si>
    <t>詠語公司合作金庫銀行民族分行帳戶0900000000000</t>
    <phoneticPr fontId="2" type="noConversion"/>
  </si>
  <si>
    <t>張文亮合作金庫銀行復旦分行帳戶1250000000000</t>
    <phoneticPr fontId="2" type="noConversion"/>
  </si>
  <si>
    <t>張文亮合作金庫銀行復旦分行帳戶1250000000000</t>
    <phoneticPr fontId="2" type="noConversion"/>
  </si>
  <si>
    <t>係先由其他投資人將投資款項匯款至謝俊吉帳戶後，再由謝俊吉併其本身投資款，匯出至張文亮設於合作金庫銀行復旦分行帳戶12540000000000號帳戶（A1P67、P101）</t>
    <phoneticPr fontId="2" type="noConversion"/>
  </si>
  <si>
    <t>張文亮合作金庫銀行復旦分行帳戶1250000000000</t>
    <phoneticPr fontId="2" type="noConversion"/>
  </si>
  <si>
    <t>張文亮合作金庫銀行復旦分行帳戶1250000000000</t>
    <phoneticPr fontId="2" type="noConversion"/>
  </si>
  <si>
    <t>張文亮合作金庫銀行復旦分行帳戶1250000000000</t>
    <phoneticPr fontId="2" type="noConversion"/>
  </si>
  <si>
    <t>張文亮合作金庫銀行復旦分行帳戶1250000000000</t>
    <phoneticPr fontId="2" type="noConversion"/>
  </si>
  <si>
    <t>張文亮合作金庫銀行復旦分行帳戶1250000000000</t>
    <phoneticPr fontId="2" type="noConversion"/>
  </si>
  <si>
    <t>張文亮合作金庫銀行復旦分行帳戶1250000000000</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</si>
</sst>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76" formatCode="_-* #,##0_-;\-* #,##0_-;_-* &quot;-&quot;??_-;_-@_-"/>
    <numFmt numFmtId="177" formatCode="m&quot;月&quot;d&quot;日&quot;"/>
  </numFmts>
  <fonts count="16" x14ac:knownFonts="1">
    <font>
      <sz val="12"/>
      <color theme="1"/>
      <name val="新細明體"/>
      <family val="2"/>
      <charset val="136"/>
      <scheme val="minor"/>
    </font>
    <font>
      <sz val="12"/>
      <color theme="1"/>
      <name val="新細明體"/>
      <family val="2"/>
      <charset val="136"/>
      <scheme val="minor"/>
    </font>
    <font>
      <sz val="9"/>
      <name val="新細明體"/>
      <family val="2"/>
      <charset val="136"/>
      <scheme val="minor"/>
    </font>
    <font>
      <sz val="12"/>
      <color rgb="FFFF0000"/>
      <name val="新細明體"/>
      <family val="1"/>
      <charset val="136"/>
    </font>
    <font>
      <sz val="12"/>
      <color rgb="FFFF0000"/>
      <name val="新細明體"/>
      <family val="1"/>
      <charset val="136"/>
      <scheme val="minor"/>
    </font>
    <font>
      <sz val="14"/>
      <color theme="1"/>
      <name val="新細明體"/>
      <family val="2"/>
      <charset val="136"/>
      <scheme val="minor"/>
    </font>
    <font>
      <sz val="12"/>
      <name val="新細明體"/>
      <family val="1"/>
      <charset val="136"/>
    </font>
    <font>
      <sz val="14"/>
      <color theme="1"/>
      <name val="新細明體"/>
      <family val="1"/>
      <charset val="136"/>
      <scheme val="minor"/>
    </font>
    <font>
      <sz val="12"/>
      <name val="新細明體"/>
      <family val="2"/>
      <charset val="136"/>
      <scheme val="minor"/>
    </font>
    <font>
      <sz val="12"/>
      <name val="新細明體"/>
      <family val="2"/>
      <charset val="136"/>
    </font>
    <font>
      <sz val="14"/>
      <name val="標楷體"/>
      <family val="4"/>
      <charset val="136"/>
    </font>
    <font>
      <sz val="14"/>
      <name val="新細明體"/>
      <family val="2"/>
      <charset val="136"/>
      <scheme val="minor"/>
    </font>
    <font>
      <sz val="12"/>
      <name val="新細明體"/>
      <family val="1"/>
      <charset val="136"/>
      <scheme val="minor"/>
    </font>
    <font>
      <sz val="12"/>
      <name val="Calibri"/>
      <family val="2"/>
    </font>
    <font>
      <vertAlign val="superscript"/>
      <sz val="12"/>
      <color theme="1"/>
      <name val="新細明體"/>
      <family val="1"/>
      <charset val="136"/>
      <scheme val="minor"/>
    </font>
    <font>
      <vertAlign val="superscript"/>
      <sz val="12"/>
      <color theme="1"/>
      <name val="新細明體"/>
      <family val="2"/>
      <charset val="136"/>
      <scheme val="minor"/>
    </font>
  </fonts>
  <fills count="3">
    <fill>
      <patternFill patternType="none"/>
    </fill>
    <fill>
      <patternFill patternType="gray125"/>
    </fill>
    <fill>
      <patternFill patternType="solid">
        <fgColor rgb="FFFFFF00"/>
        <bgColor indexed="64"/>
      </patternFill>
    </fill>
  </fills>
  <borders count="80">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medium">
        <color indexed="64"/>
      </top>
      <bottom/>
      <diagonal/>
    </border>
    <border>
      <left/>
      <right style="medium">
        <color rgb="FF000000"/>
      </right>
      <top style="medium">
        <color rgb="FF000000"/>
      </top>
      <bottom/>
      <diagonal/>
    </border>
    <border>
      <left/>
      <right style="medium">
        <color rgb="FF000000"/>
      </right>
      <top/>
      <bottom style="medium">
        <color rgb="FF000000"/>
      </bottom>
      <diagonal/>
    </border>
    <border>
      <left/>
      <right/>
      <top style="medium">
        <color indexed="64"/>
      </top>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right/>
      <top style="thin">
        <color indexed="64"/>
      </top>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rgb="FF000000"/>
      </top>
      <bottom/>
      <diagonal/>
    </border>
    <border>
      <left/>
      <right style="medium">
        <color indexed="64"/>
      </right>
      <top style="medium">
        <color indexed="64"/>
      </top>
      <bottom/>
      <diagonal/>
    </border>
    <border>
      <left style="medium">
        <color indexed="64"/>
      </left>
      <right style="medium">
        <color indexed="64"/>
      </right>
      <top style="thin">
        <color indexed="64"/>
      </top>
      <bottom/>
      <diagonal/>
    </border>
    <border>
      <left style="thin">
        <color indexed="64"/>
      </left>
      <right style="medium">
        <color indexed="64"/>
      </right>
      <top/>
      <bottom/>
      <diagonal/>
    </border>
    <border>
      <left style="medium">
        <color rgb="FF000000"/>
      </left>
      <right style="medium">
        <color rgb="FF000000"/>
      </right>
      <top style="medium">
        <color indexed="64"/>
      </top>
      <bottom/>
      <diagonal/>
    </border>
    <border>
      <left style="thin">
        <color indexed="64"/>
      </left>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bottom style="medium">
        <color indexed="64"/>
      </bottom>
      <diagonal/>
    </border>
    <border>
      <left/>
      <right style="medium">
        <color rgb="FF000000"/>
      </right>
      <top/>
      <bottom/>
      <diagonal/>
    </border>
    <border>
      <left style="medium">
        <color indexed="64"/>
      </left>
      <right style="medium">
        <color indexed="64"/>
      </right>
      <top/>
      <bottom style="medium">
        <color rgb="FF000000"/>
      </bottom>
      <diagonal/>
    </border>
    <border>
      <left style="medium">
        <color indexed="64"/>
      </left>
      <right style="medium">
        <color indexed="64"/>
      </right>
      <top style="medium">
        <color rgb="FF000000"/>
      </top>
      <bottom style="medium">
        <color rgb="FF000000"/>
      </bottom>
      <diagonal/>
    </border>
    <border>
      <left style="medium">
        <color indexed="64"/>
      </left>
      <right style="medium">
        <color indexed="64"/>
      </right>
      <top style="medium">
        <color rgb="FF000000"/>
      </top>
      <bottom/>
      <diagonal/>
    </border>
    <border>
      <left style="medium">
        <color indexed="64"/>
      </left>
      <right style="medium">
        <color indexed="64"/>
      </right>
      <top/>
      <bottom/>
      <diagonal/>
    </border>
    <border>
      <left style="medium">
        <color indexed="64"/>
      </left>
      <right style="medium">
        <color indexed="64"/>
      </right>
      <top style="medium">
        <color rgb="FF000000"/>
      </top>
      <bottom style="medium">
        <color indexed="64"/>
      </bottom>
      <diagonal/>
    </border>
    <border>
      <left style="medium">
        <color indexed="64"/>
      </left>
      <right/>
      <top style="thin">
        <color indexed="64"/>
      </top>
      <bottom style="thin">
        <color indexed="64"/>
      </bottom>
      <diagonal/>
    </border>
  </borders>
  <cellStyleXfs count="3">
    <xf numFmtId="0" fontId="0"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313">
    <xf numFmtId="0" fontId="0" fillId="0" borderId="0" xfId="0">
      <alignment vertical="center"/>
    </xf>
    <xf numFmtId="0" fontId="0" fillId="0" borderId="0" xfId="0" applyAlignment="1">
      <alignment horizontal="center" vertical="center"/>
    </xf>
    <xf numFmtId="176" fontId="0" fillId="0" borderId="0" xfId="1" applyNumberFormat="1" applyFont="1">
      <alignment vertical="center"/>
    </xf>
    <xf numFmtId="176" fontId="0" fillId="0" borderId="0" xfId="1" applyNumberFormat="1" applyFont="1" applyAlignment="1">
      <alignment horizontal="center" vertical="center" wrapText="1"/>
    </xf>
    <xf numFmtId="0" fontId="3" fillId="0" borderId="0" xfId="0" applyFont="1" applyFill="1" applyBorder="1" applyAlignment="1">
      <alignment vertical="center" wrapText="1"/>
    </xf>
    <xf numFmtId="176" fontId="3" fillId="0" borderId="0" xfId="1" applyNumberFormat="1" applyFont="1" applyFill="1" applyBorder="1" applyAlignment="1">
      <alignment vertical="center" wrapText="1"/>
    </xf>
    <xf numFmtId="0" fontId="3" fillId="0" borderId="0" xfId="0" applyFont="1" applyFill="1" applyBorder="1" applyAlignment="1">
      <alignment horizontal="left" vertical="center" wrapText="1"/>
    </xf>
    <xf numFmtId="0" fontId="3" fillId="0" borderId="0" xfId="0" applyFont="1" applyFill="1" applyBorder="1" applyAlignment="1">
      <alignment horizontal="left" vertical="center"/>
    </xf>
    <xf numFmtId="0" fontId="4" fillId="0" borderId="0" xfId="0" applyFont="1" applyFill="1">
      <alignment vertical="center"/>
    </xf>
    <xf numFmtId="0" fontId="0" fillId="0" borderId="7" xfId="0" applyBorder="1">
      <alignment vertical="center"/>
    </xf>
    <xf numFmtId="0" fontId="0" fillId="0" borderId="9" xfId="0" applyBorder="1">
      <alignment vertical="center"/>
    </xf>
    <xf numFmtId="176" fontId="0" fillId="0" borderId="13" xfId="1" applyNumberFormat="1" applyFont="1" applyBorder="1" applyAlignment="1">
      <alignment horizontal="center" vertical="center" wrapText="1"/>
    </xf>
    <xf numFmtId="176" fontId="0" fillId="0" borderId="14" xfId="1" applyNumberFormat="1" applyFont="1" applyBorder="1" applyAlignment="1">
      <alignment horizontal="center" vertical="center" wrapText="1"/>
    </xf>
    <xf numFmtId="176" fontId="0" fillId="0" borderId="15" xfId="1" applyNumberFormat="1" applyFont="1" applyBorder="1" applyAlignment="1">
      <alignment horizontal="center" vertical="center" wrapText="1"/>
    </xf>
    <xf numFmtId="176" fontId="0" fillId="0" borderId="16" xfId="1" applyNumberFormat="1" applyFont="1" applyBorder="1" applyAlignment="1">
      <alignment horizontal="center" vertical="center" wrapText="1"/>
    </xf>
    <xf numFmtId="176" fontId="0" fillId="0" borderId="17" xfId="1" applyNumberFormat="1" applyFont="1" applyBorder="1" applyAlignment="1">
      <alignment horizontal="center" vertical="center" wrapText="1"/>
    </xf>
    <xf numFmtId="0" fontId="0" fillId="0" borderId="6" xfId="0" applyBorder="1" applyAlignment="1">
      <alignment vertical="center" wrapText="1"/>
    </xf>
    <xf numFmtId="0" fontId="0" fillId="0" borderId="18" xfId="0" applyBorder="1">
      <alignment vertical="center"/>
    </xf>
    <xf numFmtId="0" fontId="0" fillId="0" borderId="19" xfId="0" applyBorder="1">
      <alignment vertical="center"/>
    </xf>
    <xf numFmtId="0" fontId="0" fillId="0" borderId="20" xfId="0" applyBorder="1">
      <alignment vertical="center"/>
    </xf>
    <xf numFmtId="0" fontId="0" fillId="0" borderId="6" xfId="0" applyBorder="1" applyAlignment="1">
      <alignment horizontal="center" vertical="center"/>
    </xf>
    <xf numFmtId="176" fontId="0" fillId="0" borderId="5" xfId="0" applyNumberFormat="1" applyBorder="1">
      <alignment vertical="center"/>
    </xf>
    <xf numFmtId="0" fontId="0" fillId="0" borderId="31" xfId="0" applyBorder="1">
      <alignment vertical="center"/>
    </xf>
    <xf numFmtId="176" fontId="0" fillId="0" borderId="7" xfId="0" applyNumberFormat="1" applyBorder="1">
      <alignment vertical="center"/>
    </xf>
    <xf numFmtId="176" fontId="0" fillId="0" borderId="8" xfId="0" applyNumberFormat="1" applyBorder="1">
      <alignment vertical="center"/>
    </xf>
    <xf numFmtId="176" fontId="0" fillId="0" borderId="9" xfId="0" applyNumberFormat="1" applyBorder="1">
      <alignment vertical="center"/>
    </xf>
    <xf numFmtId="0" fontId="0" fillId="0" borderId="28" xfId="0" applyBorder="1">
      <alignment vertical="center"/>
    </xf>
    <xf numFmtId="176" fontId="0" fillId="0" borderId="30" xfId="0" applyNumberFormat="1" applyBorder="1">
      <alignment vertical="center"/>
    </xf>
    <xf numFmtId="0" fontId="0" fillId="0" borderId="32" xfId="0" applyBorder="1">
      <alignment vertical="center"/>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6" xfId="0" applyBorder="1">
      <alignment vertical="center"/>
    </xf>
    <xf numFmtId="176" fontId="0" fillId="0" borderId="37" xfId="0" applyNumberFormat="1" applyBorder="1">
      <alignment vertical="center"/>
    </xf>
    <xf numFmtId="176" fontId="0" fillId="0" borderId="38" xfId="0" applyNumberFormat="1" applyBorder="1">
      <alignment vertical="center"/>
    </xf>
    <xf numFmtId="176" fontId="0" fillId="0" borderId="29" xfId="0" applyNumberFormat="1" applyBorder="1">
      <alignment vertical="center"/>
    </xf>
    <xf numFmtId="0" fontId="0" fillId="0" borderId="9" xfId="0" applyBorder="1" applyAlignment="1">
      <alignment horizontal="center" vertical="center"/>
    </xf>
    <xf numFmtId="0" fontId="0" fillId="0" borderId="40" xfId="0" applyBorder="1" applyAlignment="1">
      <alignment horizontal="center" vertical="center" wrapText="1"/>
    </xf>
    <xf numFmtId="176" fontId="0" fillId="0" borderId="16" xfId="1" applyNumberFormat="1" applyFont="1" applyBorder="1">
      <alignment vertical="center"/>
    </xf>
    <xf numFmtId="176" fontId="0" fillId="0" borderId="27" xfId="1" applyNumberFormat="1" applyFont="1" applyBorder="1">
      <alignment vertical="center"/>
    </xf>
    <xf numFmtId="176" fontId="0" fillId="0" borderId="35" xfId="1" applyNumberFormat="1" applyFont="1" applyBorder="1" applyAlignment="1">
      <alignment horizontal="center" vertical="center" wrapText="1"/>
    </xf>
    <xf numFmtId="176" fontId="0" fillId="0" borderId="7" xfId="1" applyNumberFormat="1" applyFont="1" applyBorder="1">
      <alignment vertical="center"/>
    </xf>
    <xf numFmtId="0" fontId="5" fillId="0" borderId="0" xfId="0" applyFont="1">
      <alignment vertical="center"/>
    </xf>
    <xf numFmtId="10" fontId="0" fillId="2" borderId="39" xfId="2" applyNumberFormat="1" applyFont="1" applyFill="1" applyBorder="1">
      <alignment vertical="center"/>
    </xf>
    <xf numFmtId="10" fontId="0" fillId="2" borderId="17" xfId="2" applyNumberFormat="1" applyFont="1" applyFill="1" applyBorder="1">
      <alignment vertical="center"/>
    </xf>
    <xf numFmtId="0" fontId="0" fillId="0" borderId="33" xfId="0" applyBorder="1" applyAlignment="1">
      <alignment horizontal="center" vertical="center" wrapText="1"/>
    </xf>
    <xf numFmtId="176" fontId="0" fillId="0" borderId="0" xfId="1" applyNumberFormat="1" applyFont="1" applyAlignment="1">
      <alignment horizontal="left" vertical="center" wrapText="1"/>
    </xf>
    <xf numFmtId="176" fontId="0" fillId="0" borderId="0" xfId="1" applyNumberFormat="1" applyFont="1" applyAlignment="1">
      <alignment vertical="center" wrapText="1"/>
    </xf>
    <xf numFmtId="0" fontId="0" fillId="0" borderId="43" xfId="0" applyBorder="1" applyAlignment="1">
      <alignment horizontal="center" vertical="center" wrapText="1"/>
    </xf>
    <xf numFmtId="0" fontId="0" fillId="0" borderId="45" xfId="0" applyBorder="1">
      <alignment vertical="center"/>
    </xf>
    <xf numFmtId="0" fontId="0" fillId="2" borderId="28" xfId="0" applyFill="1" applyBorder="1">
      <alignment vertical="center"/>
    </xf>
    <xf numFmtId="176" fontId="0" fillId="2" borderId="30" xfId="1" applyNumberFormat="1" applyFont="1" applyFill="1" applyBorder="1">
      <alignment vertical="center"/>
    </xf>
    <xf numFmtId="176" fontId="0" fillId="2" borderId="30" xfId="0" applyNumberFormat="1" applyFill="1" applyBorder="1">
      <alignment vertical="center"/>
    </xf>
    <xf numFmtId="0" fontId="0" fillId="2" borderId="31" xfId="0" applyFill="1" applyBorder="1">
      <alignment vertical="center"/>
    </xf>
    <xf numFmtId="176" fontId="0" fillId="2" borderId="7" xfId="1" applyNumberFormat="1" applyFont="1" applyFill="1" applyBorder="1">
      <alignment vertical="center"/>
    </xf>
    <xf numFmtId="176" fontId="0" fillId="2" borderId="16" xfId="1" applyNumberFormat="1" applyFont="1" applyFill="1" applyBorder="1">
      <alignment vertical="center"/>
    </xf>
    <xf numFmtId="176" fontId="0" fillId="2" borderId="5" xfId="0" applyNumberFormat="1" applyFill="1" applyBorder="1">
      <alignment vertical="center"/>
    </xf>
    <xf numFmtId="176" fontId="0" fillId="2" borderId="7" xfId="0" applyNumberFormat="1" applyFill="1" applyBorder="1">
      <alignment vertical="center"/>
    </xf>
    <xf numFmtId="0" fontId="0" fillId="2" borderId="45" xfId="0" applyFill="1" applyBorder="1">
      <alignment vertical="center"/>
    </xf>
    <xf numFmtId="176" fontId="0" fillId="0" borderId="7" xfId="1" applyNumberFormat="1" applyFont="1" applyFill="1" applyBorder="1">
      <alignment vertical="center"/>
    </xf>
    <xf numFmtId="176" fontId="0" fillId="2" borderId="54" xfId="0" applyNumberFormat="1" applyFill="1" applyBorder="1">
      <alignment vertical="center"/>
    </xf>
    <xf numFmtId="176" fontId="0" fillId="2" borderId="47" xfId="0" applyNumberFormat="1" applyFill="1" applyBorder="1">
      <alignment vertical="center"/>
    </xf>
    <xf numFmtId="176" fontId="0" fillId="2" borderId="29" xfId="0" applyNumberFormat="1" applyFill="1" applyBorder="1">
      <alignment vertical="center"/>
    </xf>
    <xf numFmtId="0" fontId="0" fillId="0" borderId="50" xfId="0" applyBorder="1">
      <alignment vertical="center"/>
    </xf>
    <xf numFmtId="10" fontId="0" fillId="2" borderId="30" xfId="2" applyNumberFormat="1" applyFont="1" applyFill="1" applyBorder="1">
      <alignment vertical="center"/>
    </xf>
    <xf numFmtId="10" fontId="0" fillId="2" borderId="9" xfId="2" applyNumberFormat="1" applyFont="1" applyFill="1" applyBorder="1">
      <alignment vertical="center"/>
    </xf>
    <xf numFmtId="176" fontId="0" fillId="0" borderId="30" xfId="0" applyNumberFormat="1" applyBorder="1" applyAlignment="1">
      <alignment horizontal="right" vertical="center"/>
    </xf>
    <xf numFmtId="0" fontId="0" fillId="0" borderId="0" xfId="0" applyAlignment="1">
      <alignment horizontal="right" vertical="center"/>
    </xf>
    <xf numFmtId="176" fontId="0" fillId="2" borderId="7" xfId="0" quotePrefix="1" applyNumberFormat="1" applyFill="1" applyBorder="1" applyAlignment="1">
      <alignment horizontal="center" vertical="center"/>
    </xf>
    <xf numFmtId="0" fontId="0" fillId="2" borderId="43" xfId="0" applyFill="1" applyBorder="1" applyAlignment="1">
      <alignment horizontal="center" vertical="center" wrapText="1"/>
    </xf>
    <xf numFmtId="0" fontId="0" fillId="2" borderId="5" xfId="0" applyFill="1" applyBorder="1" applyAlignment="1">
      <alignment horizontal="center" vertical="center"/>
    </xf>
    <xf numFmtId="0" fontId="0" fillId="2" borderId="45" xfId="0" applyFill="1" applyBorder="1" applyAlignment="1">
      <alignment horizontal="center" vertical="center"/>
    </xf>
    <xf numFmtId="0" fontId="0" fillId="0" borderId="45" xfId="0" applyFill="1" applyBorder="1" applyAlignment="1">
      <alignment horizontal="center" vertical="center"/>
    </xf>
    <xf numFmtId="0" fontId="0" fillId="0" borderId="45" xfId="0" applyBorder="1" applyAlignment="1">
      <alignment horizontal="center" vertical="center"/>
    </xf>
    <xf numFmtId="0" fontId="0" fillId="0" borderId="48" xfId="0" applyBorder="1" applyAlignment="1">
      <alignment horizontal="center" vertical="center"/>
    </xf>
    <xf numFmtId="176" fontId="0" fillId="0" borderId="0" xfId="1" applyNumberFormat="1" applyFont="1" applyAlignment="1">
      <alignment horizontal="left" vertical="center"/>
    </xf>
    <xf numFmtId="176" fontId="0" fillId="0" borderId="57" xfId="1" applyNumberFormat="1" applyFont="1" applyBorder="1" applyAlignment="1">
      <alignment horizontal="center" vertical="center" wrapText="1"/>
    </xf>
    <xf numFmtId="0" fontId="0" fillId="0" borderId="57" xfId="0" applyBorder="1" applyAlignment="1">
      <alignment horizontal="center" vertical="center" wrapText="1"/>
    </xf>
    <xf numFmtId="0" fontId="0" fillId="0" borderId="12" xfId="0" applyBorder="1" applyAlignment="1">
      <alignment horizontal="center" vertical="center" wrapText="1"/>
    </xf>
    <xf numFmtId="176" fontId="0" fillId="0" borderId="0" xfId="1" applyNumberFormat="1" applyFont="1" applyAlignment="1">
      <alignment vertical="center"/>
    </xf>
    <xf numFmtId="0" fontId="0" fillId="2" borderId="44" xfId="0" applyFill="1" applyBorder="1" applyAlignment="1">
      <alignment horizontal="center" vertical="center"/>
    </xf>
    <xf numFmtId="0" fontId="0" fillId="2" borderId="39" xfId="0" applyFill="1" applyBorder="1">
      <alignment vertical="center"/>
    </xf>
    <xf numFmtId="0" fontId="0" fillId="2" borderId="29" xfId="0" applyFill="1" applyBorder="1">
      <alignment vertical="center"/>
    </xf>
    <xf numFmtId="176" fontId="0" fillId="2" borderId="35" xfId="0" applyNumberFormat="1" applyFill="1" applyBorder="1">
      <alignment vertical="center"/>
    </xf>
    <xf numFmtId="176" fontId="0" fillId="2" borderId="58" xfId="0" applyNumberFormat="1" applyFill="1" applyBorder="1">
      <alignment vertical="center"/>
    </xf>
    <xf numFmtId="176" fontId="0" fillId="2" borderId="11" xfId="0" applyNumberFormat="1" applyFill="1" applyBorder="1">
      <alignment vertical="center"/>
    </xf>
    <xf numFmtId="176" fontId="0" fillId="2" borderId="19" xfId="0" applyNumberFormat="1" applyFill="1" applyBorder="1">
      <alignment vertical="center"/>
    </xf>
    <xf numFmtId="176" fontId="0" fillId="2" borderId="59" xfId="0" applyNumberFormat="1" applyFill="1" applyBorder="1">
      <alignment vertical="center"/>
    </xf>
    <xf numFmtId="0" fontId="0" fillId="2" borderId="44" xfId="0" applyFill="1" applyBorder="1">
      <alignment vertical="center"/>
    </xf>
    <xf numFmtId="176" fontId="3" fillId="0" borderId="0" xfId="1" applyNumberFormat="1" applyFont="1" applyFill="1" applyBorder="1" applyAlignment="1">
      <alignment horizontal="center" vertical="center" wrapText="1"/>
    </xf>
    <xf numFmtId="0" fontId="6" fillId="0" borderId="0" xfId="0" applyFont="1" applyFill="1" applyBorder="1" applyAlignment="1">
      <alignment horizontal="left" vertical="center"/>
    </xf>
    <xf numFmtId="0" fontId="0" fillId="0" borderId="61" xfId="0" applyBorder="1" applyAlignment="1">
      <alignment horizontal="center" vertical="center" wrapText="1"/>
    </xf>
    <xf numFmtId="176" fontId="0" fillId="2" borderId="62" xfId="0" applyNumberFormat="1" applyFill="1" applyBorder="1">
      <alignment vertical="center"/>
    </xf>
    <xf numFmtId="176" fontId="0" fillId="0" borderId="62" xfId="0" applyNumberFormat="1" applyBorder="1">
      <alignment vertical="center"/>
    </xf>
    <xf numFmtId="176" fontId="0" fillId="0" borderId="54" xfId="0" applyNumberFormat="1" applyBorder="1">
      <alignment vertical="center"/>
    </xf>
    <xf numFmtId="176" fontId="0" fillId="0" borderId="63" xfId="0" applyNumberFormat="1" applyBorder="1">
      <alignment vertical="center"/>
    </xf>
    <xf numFmtId="0" fontId="0" fillId="0" borderId="5" xfId="0" applyBorder="1">
      <alignment vertical="center"/>
    </xf>
    <xf numFmtId="0" fontId="0" fillId="2" borderId="19" xfId="0" applyFill="1" applyBorder="1">
      <alignment vertical="center"/>
    </xf>
    <xf numFmtId="0" fontId="0" fillId="0" borderId="58" xfId="0" applyBorder="1">
      <alignment vertical="center"/>
    </xf>
    <xf numFmtId="0" fontId="0" fillId="2" borderId="39" xfId="0" applyFill="1" applyBorder="1" applyAlignment="1">
      <alignment horizontal="center" vertical="center"/>
    </xf>
    <xf numFmtId="0" fontId="0" fillId="2" borderId="29" xfId="0" applyFill="1" applyBorder="1" applyAlignment="1">
      <alignment horizontal="center" vertical="center"/>
    </xf>
    <xf numFmtId="0" fontId="0" fillId="2" borderId="18" xfId="0" applyFill="1" applyBorder="1" applyAlignment="1">
      <alignment horizontal="center" vertical="center"/>
    </xf>
    <xf numFmtId="0" fontId="0" fillId="0" borderId="6" xfId="0" applyBorder="1" applyAlignment="1">
      <alignment horizontal="center" vertical="center" wrapText="1"/>
    </xf>
    <xf numFmtId="176" fontId="0" fillId="0" borderId="64" xfId="0" applyNumberFormat="1" applyBorder="1" applyAlignment="1">
      <alignment horizontal="right" vertical="center"/>
    </xf>
    <xf numFmtId="176" fontId="7" fillId="0" borderId="0" xfId="1" applyNumberFormat="1" applyFont="1">
      <alignment vertical="center"/>
    </xf>
    <xf numFmtId="0" fontId="0" fillId="0" borderId="25" xfId="0" applyBorder="1" applyAlignment="1">
      <alignment horizontal="center" vertical="center" wrapText="1"/>
    </xf>
    <xf numFmtId="0" fontId="0" fillId="0" borderId="10" xfId="0" applyBorder="1">
      <alignment vertical="center"/>
    </xf>
    <xf numFmtId="0" fontId="0" fillId="0" borderId="65" xfId="0" applyBorder="1">
      <alignment vertical="center"/>
    </xf>
    <xf numFmtId="0" fontId="0" fillId="0" borderId="66" xfId="0" applyBorder="1">
      <alignment vertical="center"/>
    </xf>
    <xf numFmtId="0" fontId="0" fillId="2" borderId="64" xfId="0" applyFill="1" applyBorder="1" applyAlignment="1">
      <alignment horizontal="center" vertical="center"/>
    </xf>
    <xf numFmtId="0" fontId="0" fillId="2" borderId="47" xfId="0" applyFill="1" applyBorder="1" applyAlignment="1">
      <alignment horizontal="center" vertical="center"/>
    </xf>
    <xf numFmtId="176" fontId="0" fillId="2" borderId="65" xfId="0" applyNumberFormat="1" applyFill="1" applyBorder="1">
      <alignment vertical="center"/>
    </xf>
    <xf numFmtId="0" fontId="0" fillId="0" borderId="67" xfId="0" applyBorder="1" applyAlignment="1">
      <alignment horizontal="center" vertical="center" wrapText="1"/>
    </xf>
    <xf numFmtId="176" fontId="0" fillId="0" borderId="49" xfId="1" applyNumberFormat="1" applyFont="1" applyBorder="1" applyAlignment="1">
      <alignment horizontal="center" vertical="center" wrapText="1"/>
    </xf>
    <xf numFmtId="0" fontId="0" fillId="0" borderId="14" xfId="0" applyBorder="1" applyAlignment="1">
      <alignment horizontal="center" vertical="center" wrapText="1"/>
    </xf>
    <xf numFmtId="0" fontId="0" fillId="0" borderId="68" xfId="0" applyBorder="1" applyAlignment="1">
      <alignment horizontal="center" vertical="center" wrapText="1"/>
    </xf>
    <xf numFmtId="0" fontId="0" fillId="0" borderId="49" xfId="0" applyBorder="1" applyAlignment="1">
      <alignment horizontal="center" vertical="center" wrapText="1"/>
    </xf>
    <xf numFmtId="176" fontId="0" fillId="0" borderId="5" xfId="1" applyNumberFormat="1" applyFont="1" applyBorder="1">
      <alignment vertical="center"/>
    </xf>
    <xf numFmtId="176" fontId="0" fillId="0" borderId="10" xfId="1" applyNumberFormat="1" applyFont="1" applyBorder="1">
      <alignment vertical="center"/>
    </xf>
    <xf numFmtId="176" fontId="0" fillId="0" borderId="8" xfId="1" applyNumberFormat="1" applyFont="1" applyBorder="1" applyAlignment="1">
      <alignment horizontal="center" vertical="center"/>
    </xf>
    <xf numFmtId="0" fontId="0" fillId="0" borderId="8" xfId="0" applyBorder="1" applyAlignment="1">
      <alignment horizontal="center" vertical="center"/>
    </xf>
    <xf numFmtId="176" fontId="0" fillId="0" borderId="37" xfId="1" applyNumberFormat="1" applyFont="1" applyBorder="1">
      <alignment vertical="center"/>
    </xf>
    <xf numFmtId="0" fontId="0" fillId="0" borderId="37" xfId="0" applyBorder="1">
      <alignment vertical="center"/>
    </xf>
    <xf numFmtId="176" fontId="0" fillId="0" borderId="12" xfId="1" applyNumberFormat="1" applyFont="1" applyBorder="1">
      <alignment vertical="center"/>
    </xf>
    <xf numFmtId="0" fontId="0" fillId="0" borderId="12" xfId="0" applyBorder="1">
      <alignment vertical="center"/>
    </xf>
    <xf numFmtId="0" fontId="5" fillId="0" borderId="0" xfId="0" applyFont="1" applyAlignment="1">
      <alignment horizontal="left" vertical="center"/>
    </xf>
    <xf numFmtId="176" fontId="0" fillId="2" borderId="35" xfId="0" applyNumberFormat="1" applyFill="1" applyBorder="1" applyAlignment="1">
      <alignment horizontal="center" vertical="center"/>
    </xf>
    <xf numFmtId="0" fontId="6" fillId="0" borderId="0" xfId="0" applyFont="1" applyFill="1" applyBorder="1" applyAlignment="1">
      <alignment horizontal="left" vertical="center" wrapText="1"/>
    </xf>
    <xf numFmtId="176" fontId="0" fillId="2" borderId="30" xfId="0" applyNumberFormat="1" applyFill="1" applyBorder="1" applyAlignment="1">
      <alignment horizontal="center" vertical="center"/>
    </xf>
    <xf numFmtId="0" fontId="0" fillId="0" borderId="0" xfId="0" applyBorder="1" applyAlignment="1">
      <alignment horizontal="center" vertical="center"/>
    </xf>
    <xf numFmtId="0" fontId="0" fillId="0" borderId="63" xfId="0" applyBorder="1" applyAlignment="1">
      <alignment horizontal="center" vertical="center"/>
    </xf>
    <xf numFmtId="0" fontId="0" fillId="0" borderId="70" xfId="0" applyBorder="1">
      <alignment vertical="center"/>
    </xf>
    <xf numFmtId="0" fontId="0" fillId="0" borderId="62" xfId="0" applyBorder="1">
      <alignment vertical="center"/>
    </xf>
    <xf numFmtId="0" fontId="0" fillId="0" borderId="71" xfId="0" applyBorder="1">
      <alignment vertical="center"/>
    </xf>
    <xf numFmtId="0" fontId="0" fillId="0" borderId="68" xfId="0" applyBorder="1">
      <alignment vertical="center"/>
    </xf>
    <xf numFmtId="176" fontId="0" fillId="0" borderId="18" xfId="0" applyNumberFormat="1" applyBorder="1">
      <alignment vertical="center"/>
    </xf>
    <xf numFmtId="176" fontId="0" fillId="0" borderId="6" xfId="1" applyNumberFormat="1" applyFont="1" applyBorder="1">
      <alignment vertical="center"/>
    </xf>
    <xf numFmtId="176" fontId="0" fillId="0" borderId="17" xfId="1" applyNumberFormat="1" applyFont="1" applyBorder="1" applyAlignment="1">
      <alignment horizontal="center" vertical="center"/>
    </xf>
    <xf numFmtId="176" fontId="0" fillId="0" borderId="15" xfId="1" applyNumberFormat="1" applyFont="1" applyBorder="1">
      <alignment vertical="center"/>
    </xf>
    <xf numFmtId="176" fontId="0" fillId="0" borderId="14" xfId="1" applyNumberFormat="1" applyFont="1" applyBorder="1">
      <alignment vertical="center"/>
    </xf>
    <xf numFmtId="176" fontId="0" fillId="0" borderId="19" xfId="0" applyNumberFormat="1" applyBorder="1">
      <alignment vertical="center"/>
    </xf>
    <xf numFmtId="176" fontId="0" fillId="0" borderId="58" xfId="0" applyNumberFormat="1" applyBorder="1">
      <alignment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58" xfId="0" applyBorder="1" applyAlignment="1">
      <alignment horizontal="center" vertical="center"/>
    </xf>
    <xf numFmtId="0" fontId="8" fillId="0" borderId="0" xfId="0" applyFont="1">
      <alignment vertical="center"/>
    </xf>
    <xf numFmtId="0" fontId="8" fillId="0" borderId="0" xfId="0" applyFont="1" applyAlignment="1">
      <alignment horizontal="center" vertical="center"/>
    </xf>
    <xf numFmtId="176" fontId="8" fillId="0" borderId="0" xfId="1" applyNumberFormat="1" applyFont="1">
      <alignment vertical="center"/>
    </xf>
    <xf numFmtId="176" fontId="8" fillId="0" borderId="0" xfId="1" applyNumberFormat="1" applyFont="1" applyAlignment="1">
      <alignment horizontal="center" vertical="center"/>
    </xf>
    <xf numFmtId="0" fontId="6" fillId="0" borderId="6" xfId="0" applyFont="1" applyBorder="1" applyAlignment="1">
      <alignment vertical="center" wrapText="1"/>
    </xf>
    <xf numFmtId="0" fontId="9" fillId="0" borderId="6" xfId="0" applyFont="1" applyBorder="1" applyAlignment="1">
      <alignment horizontal="center" vertical="center" wrapText="1"/>
    </xf>
    <xf numFmtId="176" fontId="9" fillId="0" borderId="6" xfId="1" applyNumberFormat="1" applyFont="1" applyBorder="1" applyAlignment="1">
      <alignment horizontal="center" vertical="center" wrapText="1"/>
    </xf>
    <xf numFmtId="0" fontId="6" fillId="0" borderId="6" xfId="0" applyFont="1" applyBorder="1" applyAlignment="1">
      <alignment horizontal="center" vertical="center" wrapText="1"/>
    </xf>
    <xf numFmtId="176" fontId="6" fillId="0" borderId="6" xfId="1" applyNumberFormat="1" applyFont="1" applyBorder="1" applyAlignment="1">
      <alignment horizontal="center" vertical="center" wrapText="1"/>
    </xf>
    <xf numFmtId="0" fontId="6" fillId="0" borderId="74" xfId="0" applyFont="1" applyBorder="1" applyAlignment="1">
      <alignment horizontal="center" vertical="center" wrapText="1"/>
    </xf>
    <xf numFmtId="0" fontId="6" fillId="0" borderId="42" xfId="0" applyFont="1" applyBorder="1" applyAlignment="1">
      <alignment vertical="center" wrapText="1"/>
    </xf>
    <xf numFmtId="0" fontId="6" fillId="0" borderId="4" xfId="0" applyFont="1" applyBorder="1" applyAlignment="1">
      <alignment vertical="center" wrapText="1"/>
    </xf>
    <xf numFmtId="0" fontId="9" fillId="0" borderId="4" xfId="0" applyFont="1" applyBorder="1" applyAlignment="1">
      <alignment horizontal="center" vertical="center" wrapText="1"/>
    </xf>
    <xf numFmtId="176" fontId="9" fillId="0" borderId="4" xfId="1" applyNumberFormat="1" applyFont="1" applyBorder="1" applyAlignment="1">
      <alignment vertical="center" wrapText="1"/>
    </xf>
    <xf numFmtId="0" fontId="6" fillId="0" borderId="4" xfId="0" applyFont="1" applyBorder="1" applyAlignment="1">
      <alignment horizontal="center" vertical="center" wrapText="1"/>
    </xf>
    <xf numFmtId="176" fontId="6" fillId="0" borderId="4" xfId="1" applyNumberFormat="1" applyFont="1" applyBorder="1" applyAlignment="1">
      <alignment horizontal="center" vertical="center" wrapText="1"/>
    </xf>
    <xf numFmtId="0" fontId="9" fillId="0" borderId="4" xfId="0" applyFont="1" applyBorder="1" applyAlignment="1">
      <alignment vertical="center" wrapText="1"/>
    </xf>
    <xf numFmtId="176" fontId="6" fillId="0" borderId="4" xfId="1" applyNumberFormat="1" applyFont="1" applyBorder="1" applyAlignment="1">
      <alignment vertical="center" wrapText="1"/>
    </xf>
    <xf numFmtId="0" fontId="6" fillId="0" borderId="75" xfId="0" applyFont="1" applyBorder="1" applyAlignment="1">
      <alignment horizontal="center" vertical="center" wrapText="1"/>
    </xf>
    <xf numFmtId="0" fontId="6" fillId="0" borderId="22" xfId="0" applyFont="1" applyBorder="1" applyAlignment="1">
      <alignment vertical="center" wrapText="1"/>
    </xf>
    <xf numFmtId="0" fontId="6" fillId="0" borderId="1" xfId="0" applyFont="1" applyBorder="1" applyAlignment="1">
      <alignment vertical="center" wrapText="1"/>
    </xf>
    <xf numFmtId="0" fontId="9" fillId="0" borderId="1" xfId="0" applyFont="1" applyBorder="1" applyAlignment="1">
      <alignment horizontal="center" vertical="center" wrapText="1"/>
    </xf>
    <xf numFmtId="176" fontId="9" fillId="0" borderId="1" xfId="1" applyNumberFormat="1" applyFont="1" applyBorder="1" applyAlignment="1">
      <alignment vertical="center" wrapText="1"/>
    </xf>
    <xf numFmtId="0" fontId="6" fillId="0" borderId="1" xfId="0" applyFont="1" applyBorder="1" applyAlignment="1">
      <alignment horizontal="center" vertical="center" wrapText="1"/>
    </xf>
    <xf numFmtId="176" fontId="6" fillId="0" borderId="1" xfId="1" applyNumberFormat="1" applyFont="1" applyBorder="1" applyAlignment="1">
      <alignment horizontal="center" vertical="center" wrapText="1"/>
    </xf>
    <xf numFmtId="0" fontId="9" fillId="0" borderId="1" xfId="0" applyFont="1" applyBorder="1" applyAlignment="1">
      <alignment vertical="center" wrapText="1"/>
    </xf>
    <xf numFmtId="176" fontId="6" fillId="0" borderId="1" xfId="1" applyNumberFormat="1" applyFont="1" applyBorder="1" applyAlignment="1">
      <alignment vertical="center" wrapText="1"/>
    </xf>
    <xf numFmtId="0" fontId="6" fillId="0" borderId="41" xfId="0" applyFont="1" applyBorder="1" applyAlignment="1">
      <alignment vertical="center" wrapText="1"/>
    </xf>
    <xf numFmtId="0" fontId="6" fillId="0" borderId="2" xfId="0" applyFont="1" applyBorder="1" applyAlignment="1">
      <alignment vertical="center" wrapText="1"/>
    </xf>
    <xf numFmtId="176" fontId="6" fillId="0" borderId="21" xfId="1" applyNumberFormat="1" applyFont="1" applyBorder="1" applyAlignment="1">
      <alignment horizontal="center" vertical="center" wrapText="1"/>
    </xf>
    <xf numFmtId="0" fontId="6" fillId="0" borderId="23" xfId="0" applyFont="1" applyBorder="1" applyAlignment="1">
      <alignment vertical="center" wrapText="1"/>
    </xf>
    <xf numFmtId="0" fontId="6" fillId="0" borderId="24" xfId="0" applyFont="1" applyBorder="1" applyAlignment="1">
      <alignment vertical="center" wrapText="1"/>
    </xf>
    <xf numFmtId="0" fontId="6" fillId="0" borderId="78" xfId="0" applyFont="1" applyBorder="1" applyAlignment="1">
      <alignment horizontal="center" vertical="center" wrapText="1"/>
    </xf>
    <xf numFmtId="0" fontId="6" fillId="0" borderId="0" xfId="0" applyFont="1" applyBorder="1" applyAlignment="1">
      <alignment horizontal="center" vertical="center" wrapText="1"/>
    </xf>
    <xf numFmtId="0" fontId="6" fillId="0" borderId="0" xfId="0" applyFont="1" applyBorder="1" applyAlignment="1">
      <alignment vertical="center"/>
    </xf>
    <xf numFmtId="0" fontId="6" fillId="0" borderId="0" xfId="0" applyFont="1" applyBorder="1" applyAlignment="1">
      <alignment vertical="center" wrapText="1"/>
    </xf>
    <xf numFmtId="176" fontId="9" fillId="0" borderId="0" xfId="1" applyNumberFormat="1" applyFont="1" applyBorder="1" applyAlignment="1">
      <alignment vertical="center" wrapText="1"/>
    </xf>
    <xf numFmtId="176" fontId="6" fillId="0" borderId="0" xfId="1" applyNumberFormat="1" applyFont="1" applyBorder="1" applyAlignment="1">
      <alignment horizontal="center" vertical="center" wrapText="1"/>
    </xf>
    <xf numFmtId="0" fontId="9" fillId="0" borderId="0" xfId="0" applyFont="1" applyBorder="1" applyAlignment="1">
      <alignment vertical="center" wrapText="1"/>
    </xf>
    <xf numFmtId="176" fontId="6" fillId="0" borderId="0" xfId="1" applyNumberFormat="1" applyFont="1" applyBorder="1" applyAlignment="1">
      <alignment vertical="center" wrapText="1"/>
    </xf>
    <xf numFmtId="0" fontId="9" fillId="0" borderId="0" xfId="0" applyFont="1" applyBorder="1" applyAlignment="1">
      <alignment horizontal="left" vertical="center" wrapText="1"/>
    </xf>
    <xf numFmtId="0" fontId="10" fillId="0" borderId="0" xfId="0" applyFont="1" applyAlignment="1">
      <alignment horizontal="left" vertical="center"/>
    </xf>
    <xf numFmtId="0" fontId="7" fillId="0" borderId="0" xfId="0" applyFont="1" applyAlignment="1">
      <alignment horizontal="center" vertical="center"/>
    </xf>
    <xf numFmtId="0" fontId="9" fillId="0" borderId="0" xfId="0" applyFont="1" applyBorder="1" applyAlignment="1">
      <alignment horizontal="center" vertical="center" wrapText="1"/>
    </xf>
    <xf numFmtId="0" fontId="11" fillId="0" borderId="0" xfId="0" applyFont="1">
      <alignment vertical="center"/>
    </xf>
    <xf numFmtId="0" fontId="11" fillId="0" borderId="0" xfId="0" applyFont="1" applyAlignment="1">
      <alignment horizontal="center" vertical="center"/>
    </xf>
    <xf numFmtId="176" fontId="11" fillId="0" borderId="0" xfId="1" applyNumberFormat="1" applyFont="1">
      <alignment vertical="center"/>
    </xf>
    <xf numFmtId="176" fontId="11" fillId="0" borderId="0" xfId="1" applyNumberFormat="1" applyFont="1" applyAlignment="1">
      <alignment horizontal="center" vertical="center"/>
    </xf>
    <xf numFmtId="176" fontId="9" fillId="0" borderId="1" xfId="1" quotePrefix="1" applyNumberFormat="1" applyFont="1" applyBorder="1" applyAlignment="1">
      <alignment horizontal="center" vertical="center" wrapText="1"/>
    </xf>
    <xf numFmtId="176" fontId="9" fillId="0" borderId="1" xfId="1" applyNumberFormat="1" applyFont="1" applyBorder="1" applyAlignment="1">
      <alignment horizontal="center" vertical="center" wrapText="1"/>
    </xf>
    <xf numFmtId="176" fontId="9" fillId="0" borderId="0" xfId="1" applyNumberFormat="1" applyFont="1" applyBorder="1" applyAlignment="1">
      <alignment horizontal="center" vertical="center" wrapText="1"/>
    </xf>
    <xf numFmtId="176" fontId="6" fillId="0" borderId="2" xfId="1" applyNumberFormat="1" applyFont="1" applyBorder="1" applyAlignment="1">
      <alignment vertical="center" wrapText="1"/>
    </xf>
    <xf numFmtId="0" fontId="6" fillId="0" borderId="3" xfId="0" applyFont="1" applyBorder="1" applyAlignment="1">
      <alignment vertical="center" wrapText="1"/>
    </xf>
    <xf numFmtId="176" fontId="6" fillId="0" borderId="3" xfId="1" applyNumberFormat="1" applyFont="1" applyBorder="1" applyAlignment="1">
      <alignment vertical="center" wrapText="1"/>
    </xf>
    <xf numFmtId="177" fontId="6" fillId="0" borderId="3" xfId="0" quotePrefix="1" applyNumberFormat="1" applyFont="1" applyBorder="1" applyAlignment="1">
      <alignment horizontal="center" vertical="center" wrapText="1"/>
    </xf>
    <xf numFmtId="0" fontId="6" fillId="0" borderId="3" xfId="0" applyFont="1" applyBorder="1" applyAlignment="1">
      <alignment horizontal="center" vertical="center" wrapText="1"/>
    </xf>
    <xf numFmtId="176" fontId="6" fillId="0" borderId="3" xfId="1" quotePrefix="1" applyNumberFormat="1" applyFont="1" applyBorder="1" applyAlignment="1">
      <alignment horizontal="center" vertical="center" wrapText="1"/>
    </xf>
    <xf numFmtId="176" fontId="6" fillId="0" borderId="4" xfId="1" applyNumberFormat="1" applyFont="1" applyFill="1" applyBorder="1" applyAlignment="1">
      <alignment vertical="center" wrapText="1"/>
    </xf>
    <xf numFmtId="0" fontId="12" fillId="0" borderId="0" xfId="0" applyFont="1" applyFill="1">
      <alignment vertical="center"/>
    </xf>
    <xf numFmtId="0" fontId="6" fillId="0" borderId="0" xfId="0" applyFont="1" applyFill="1" applyBorder="1" applyAlignment="1">
      <alignment vertical="center" wrapText="1"/>
    </xf>
    <xf numFmtId="0" fontId="6" fillId="0" borderId="0" xfId="0" applyFont="1" applyFill="1" applyBorder="1" applyAlignment="1">
      <alignment horizontal="center" vertical="center" wrapText="1"/>
    </xf>
    <xf numFmtId="176" fontId="6" fillId="0" borderId="0" xfId="1" applyNumberFormat="1" applyFont="1" applyFill="1" applyBorder="1" applyAlignment="1">
      <alignment vertical="center" wrapText="1"/>
    </xf>
    <xf numFmtId="176" fontId="6" fillId="0" borderId="0" xfId="1" applyNumberFormat="1" applyFont="1" applyFill="1" applyBorder="1" applyAlignment="1">
      <alignment horizontal="center" vertical="center" wrapText="1"/>
    </xf>
    <xf numFmtId="0" fontId="8" fillId="0" borderId="0" xfId="0" applyFont="1" applyFill="1">
      <alignment vertical="center"/>
    </xf>
    <xf numFmtId="0" fontId="5" fillId="0" borderId="0" xfId="0" applyFont="1" applyAlignment="1">
      <alignment horizontal="center" vertical="center"/>
    </xf>
    <xf numFmtId="0" fontId="11" fillId="0" borderId="0" xfId="0" applyFont="1" applyFill="1">
      <alignment vertical="center"/>
    </xf>
    <xf numFmtId="0" fontId="6" fillId="0" borderId="1" xfId="0" applyFont="1" applyFill="1" applyBorder="1" applyAlignment="1">
      <alignment vertical="center" wrapText="1"/>
    </xf>
    <xf numFmtId="0" fontId="6" fillId="0" borderId="56" xfId="0" applyFont="1" applyFill="1" applyBorder="1" applyAlignment="1">
      <alignment vertical="center"/>
    </xf>
    <xf numFmtId="0" fontId="12" fillId="0" borderId="0" xfId="0" applyFont="1">
      <alignment vertical="center"/>
    </xf>
    <xf numFmtId="0" fontId="12" fillId="0" borderId="0" xfId="0" applyFont="1" applyAlignment="1">
      <alignment horizontal="center" vertical="center"/>
    </xf>
    <xf numFmtId="176" fontId="12" fillId="0" borderId="0" xfId="1" applyNumberFormat="1" applyFont="1">
      <alignment vertical="center"/>
    </xf>
    <xf numFmtId="176" fontId="12" fillId="0" borderId="0" xfId="1" applyNumberFormat="1" applyFont="1" applyAlignment="1">
      <alignment horizontal="center" vertical="center"/>
    </xf>
    <xf numFmtId="0" fontId="6" fillId="0" borderId="0" xfId="0" applyFont="1" applyFill="1" applyBorder="1" applyAlignment="1">
      <alignment vertical="center"/>
    </xf>
    <xf numFmtId="0" fontId="8" fillId="0" borderId="0" xfId="0" applyFont="1" applyBorder="1">
      <alignment vertical="center"/>
    </xf>
    <xf numFmtId="0" fontId="13" fillId="0" borderId="0" xfId="0" applyFont="1" applyAlignment="1">
      <alignment vertical="center" wrapText="1"/>
    </xf>
    <xf numFmtId="0" fontId="8" fillId="0" borderId="4" xfId="0" applyFont="1" applyBorder="1" applyAlignment="1">
      <alignment vertical="top" wrapText="1"/>
    </xf>
    <xf numFmtId="176" fontId="8" fillId="0" borderId="4" xfId="1" applyNumberFormat="1" applyFont="1" applyBorder="1" applyAlignment="1">
      <alignment vertical="top" wrapText="1"/>
    </xf>
    <xf numFmtId="176" fontId="0" fillId="0" borderId="7" xfId="1" applyNumberFormat="1" applyFont="1" applyBorder="1" applyAlignment="1">
      <alignment horizontal="center" vertical="center" wrapText="1"/>
    </xf>
    <xf numFmtId="0" fontId="0" fillId="0" borderId="7" xfId="0" applyBorder="1" applyAlignment="1">
      <alignment vertical="center" wrapText="1"/>
    </xf>
    <xf numFmtId="176" fontId="0" fillId="0" borderId="11" xfId="1" applyNumberFormat="1" applyFont="1" applyBorder="1" applyAlignment="1">
      <alignment horizontal="center" vertical="center" wrapText="1"/>
    </xf>
    <xf numFmtId="0" fontId="0" fillId="0" borderId="52" xfId="0" applyBorder="1" applyAlignment="1">
      <alignment vertical="center" wrapText="1"/>
    </xf>
    <xf numFmtId="0" fontId="0" fillId="0" borderId="79" xfId="0" applyBorder="1">
      <alignment vertical="center"/>
    </xf>
    <xf numFmtId="0" fontId="0" fillId="0" borderId="55" xfId="0" applyBorder="1">
      <alignment vertical="center"/>
    </xf>
    <xf numFmtId="176" fontId="0" fillId="0" borderId="67" xfId="1" applyNumberFormat="1" applyFont="1" applyBorder="1" applyAlignment="1">
      <alignment horizontal="center" vertical="center" wrapText="1"/>
    </xf>
    <xf numFmtId="176" fontId="0" fillId="0" borderId="69" xfId="1" applyNumberFormat="1" applyFont="1" applyBorder="1" applyAlignment="1">
      <alignment horizontal="center" vertical="center" wrapText="1"/>
    </xf>
    <xf numFmtId="176" fontId="0" fillId="0" borderId="31" xfId="1" applyNumberFormat="1" applyFont="1" applyBorder="1" applyAlignment="1">
      <alignment horizontal="center" vertical="center" wrapText="1"/>
    </xf>
    <xf numFmtId="176" fontId="0" fillId="0" borderId="32" xfId="1" applyNumberFormat="1" applyFont="1" applyBorder="1" applyAlignment="1">
      <alignment horizontal="center" vertical="center" wrapText="1"/>
    </xf>
    <xf numFmtId="176" fontId="0" fillId="0" borderId="9" xfId="1" applyNumberFormat="1" applyFont="1" applyBorder="1" applyAlignment="1">
      <alignment horizontal="center" vertical="center" wrapText="1"/>
    </xf>
    <xf numFmtId="176" fontId="0" fillId="0" borderId="0" xfId="1" applyNumberFormat="1" applyFont="1" applyBorder="1" applyAlignment="1">
      <alignment horizontal="center" vertical="center" wrapText="1"/>
    </xf>
    <xf numFmtId="0" fontId="0" fillId="0" borderId="0" xfId="0" applyFill="1" applyBorder="1">
      <alignment vertical="center"/>
    </xf>
    <xf numFmtId="0" fontId="0" fillId="0" borderId="11" xfId="0" applyBorder="1" applyAlignment="1">
      <alignment horizontal="center" vertical="center"/>
    </xf>
    <xf numFmtId="0" fontId="0" fillId="0" borderId="7" xfId="0" applyBorder="1" applyAlignment="1">
      <alignment horizontal="center" vertical="center"/>
    </xf>
    <xf numFmtId="0" fontId="6" fillId="0" borderId="2" xfId="0" applyFont="1" applyBorder="1" applyAlignment="1">
      <alignment horizontal="left" vertical="center" wrapText="1"/>
    </xf>
    <xf numFmtId="0" fontId="6" fillId="0" borderId="4" xfId="0" applyFont="1" applyBorder="1" applyAlignment="1">
      <alignment horizontal="left" vertical="center" wrapText="1"/>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176" fontId="9" fillId="0" borderId="2" xfId="1" applyNumberFormat="1" applyFont="1" applyBorder="1" applyAlignment="1">
      <alignment vertical="center" wrapText="1"/>
    </xf>
    <xf numFmtId="176" fontId="9" fillId="0" borderId="4" xfId="1" applyNumberFormat="1" applyFont="1" applyBorder="1" applyAlignment="1">
      <alignment vertical="center" wrapText="1"/>
    </xf>
    <xf numFmtId="0" fontId="9" fillId="0" borderId="2" xfId="0" applyFont="1" applyBorder="1" applyAlignment="1">
      <alignment horizontal="left" vertical="center" wrapText="1"/>
    </xf>
    <xf numFmtId="0" fontId="9" fillId="0" borderId="4" xfId="0" applyFont="1" applyBorder="1" applyAlignment="1">
      <alignment horizontal="left" vertical="center" wrapText="1"/>
    </xf>
    <xf numFmtId="0" fontId="6" fillId="0" borderId="2" xfId="0" applyFont="1" applyBorder="1" applyAlignment="1">
      <alignment vertical="center" wrapText="1"/>
    </xf>
    <xf numFmtId="0" fontId="6" fillId="0" borderId="3" xfId="0" applyFont="1" applyBorder="1" applyAlignment="1">
      <alignment vertical="center" wrapText="1"/>
    </xf>
    <xf numFmtId="0" fontId="6" fillId="0" borderId="4" xfId="0" applyFont="1" applyBorder="1" applyAlignment="1">
      <alignment vertical="center" wrapText="1"/>
    </xf>
    <xf numFmtId="0" fontId="6" fillId="0" borderId="3" xfId="0" applyFont="1" applyBorder="1" applyAlignment="1">
      <alignment horizontal="center" vertical="center" wrapText="1"/>
    </xf>
    <xf numFmtId="0" fontId="9" fillId="0" borderId="2" xfId="0" applyFont="1" applyBorder="1" applyAlignment="1">
      <alignment vertical="center" wrapText="1"/>
    </xf>
    <xf numFmtId="0" fontId="9" fillId="0" borderId="3" xfId="0" applyFont="1" applyBorder="1" applyAlignment="1">
      <alignment vertical="center" wrapText="1"/>
    </xf>
    <xf numFmtId="0" fontId="9" fillId="0" borderId="4" xfId="0" applyFont="1" applyBorder="1" applyAlignment="1">
      <alignment vertical="center" wrapText="1"/>
    </xf>
    <xf numFmtId="176" fontId="9" fillId="0" borderId="3" xfId="1" applyNumberFormat="1" applyFont="1" applyBorder="1" applyAlignment="1">
      <alignment vertical="center" wrapText="1"/>
    </xf>
    <xf numFmtId="176" fontId="6" fillId="0" borderId="2" xfId="1" applyNumberFormat="1" applyFont="1" applyBorder="1" applyAlignment="1">
      <alignment horizontal="center" vertical="center" wrapText="1"/>
    </xf>
    <xf numFmtId="176" fontId="6" fillId="0" borderId="3" xfId="1" applyNumberFormat="1" applyFont="1" applyBorder="1" applyAlignment="1">
      <alignment horizontal="center" vertical="center" wrapText="1"/>
    </xf>
    <xf numFmtId="176" fontId="6" fillId="0" borderId="4" xfId="1" applyNumberFormat="1" applyFont="1" applyBorder="1" applyAlignment="1">
      <alignment horizontal="center" vertical="center" wrapText="1"/>
    </xf>
    <xf numFmtId="0" fontId="6" fillId="0" borderId="6" xfId="0" applyFont="1" applyBorder="1" applyAlignment="1">
      <alignment horizontal="center" vertical="center" wrapText="1"/>
    </xf>
    <xf numFmtId="0" fontId="6" fillId="0" borderId="49" xfId="0" applyFont="1" applyBorder="1" applyAlignment="1">
      <alignment horizontal="center" vertical="center" wrapText="1"/>
    </xf>
    <xf numFmtId="0" fontId="9" fillId="0" borderId="6" xfId="0" applyFont="1" applyBorder="1" applyAlignment="1">
      <alignment horizontal="center" vertical="center" wrapText="1"/>
    </xf>
    <xf numFmtId="0" fontId="6" fillId="0" borderId="76" xfId="0" applyFont="1" applyBorder="1" applyAlignment="1">
      <alignment horizontal="center" vertical="center" wrapText="1"/>
    </xf>
    <xf numFmtId="0" fontId="6" fillId="0" borderId="77" xfId="0" applyFont="1" applyBorder="1" applyAlignment="1">
      <alignment horizontal="center" vertical="center" wrapText="1"/>
    </xf>
    <xf numFmtId="0" fontId="6" fillId="0" borderId="74" xfId="0" applyFont="1" applyBorder="1" applyAlignment="1">
      <alignment horizontal="center" vertical="center" wrapText="1"/>
    </xf>
    <xf numFmtId="0" fontId="6" fillId="0" borderId="41" xfId="0" applyFont="1" applyBorder="1" applyAlignment="1">
      <alignment vertical="center" wrapText="1"/>
    </xf>
    <xf numFmtId="0" fontId="6" fillId="0" borderId="73" xfId="0" applyFont="1" applyBorder="1" applyAlignment="1">
      <alignment vertical="center" wrapText="1"/>
    </xf>
    <xf numFmtId="0" fontId="6" fillId="0" borderId="42" xfId="0" applyFont="1" applyBorder="1" applyAlignment="1">
      <alignment vertical="center" wrapText="1"/>
    </xf>
    <xf numFmtId="0" fontId="6" fillId="0" borderId="57" xfId="0" applyFont="1" applyBorder="1" applyAlignment="1">
      <alignment horizontal="center" vertical="center" wrapText="1"/>
    </xf>
    <xf numFmtId="0" fontId="6" fillId="0" borderId="72" xfId="0" applyFont="1" applyBorder="1" applyAlignment="1">
      <alignment horizontal="center" vertical="center" wrapText="1"/>
    </xf>
    <xf numFmtId="0" fontId="6" fillId="0" borderId="41" xfId="0" applyFont="1" applyBorder="1" applyAlignment="1">
      <alignment horizontal="left" vertical="center" wrapText="1"/>
    </xf>
    <xf numFmtId="0" fontId="6" fillId="0" borderId="42" xfId="0" applyFont="1" applyBorder="1" applyAlignment="1">
      <alignment horizontal="left" vertical="center" wrapText="1"/>
    </xf>
    <xf numFmtId="0" fontId="6" fillId="0" borderId="73" xfId="0" applyFont="1" applyBorder="1" applyAlignment="1">
      <alignment horizontal="center" vertical="center" wrapText="1"/>
    </xf>
    <xf numFmtId="0" fontId="6" fillId="0" borderId="42"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8" fillId="0" borderId="6" xfId="0" applyFont="1" applyBorder="1" applyAlignment="1">
      <alignment horizontal="center" vertical="center"/>
    </xf>
    <xf numFmtId="0" fontId="8" fillId="0" borderId="52" xfId="0" applyFont="1" applyBorder="1" applyAlignment="1">
      <alignment horizontal="center" vertical="center"/>
    </xf>
    <xf numFmtId="0" fontId="8" fillId="0" borderId="53" xfId="0" applyFont="1" applyBorder="1" applyAlignment="1">
      <alignment horizontal="center" vertical="center"/>
    </xf>
    <xf numFmtId="0" fontId="8" fillId="0" borderId="49" xfId="0" applyFont="1" applyBorder="1" applyAlignment="1">
      <alignment horizontal="center" vertical="center"/>
    </xf>
    <xf numFmtId="0" fontId="0" fillId="0" borderId="51" xfId="0" applyBorder="1" applyAlignment="1">
      <alignment horizontal="right" vertical="center"/>
    </xf>
    <xf numFmtId="0" fontId="0" fillId="0" borderId="44" xfId="0" applyBorder="1" applyAlignment="1">
      <alignment horizontal="right" vertical="center"/>
    </xf>
    <xf numFmtId="0" fontId="0" fillId="0" borderId="55" xfId="0" applyBorder="1" applyAlignment="1">
      <alignment horizontal="right" vertical="center"/>
    </xf>
    <xf numFmtId="0" fontId="0" fillId="0" borderId="46" xfId="0" applyBorder="1" applyAlignment="1">
      <alignment horizontal="right" vertical="center"/>
    </xf>
    <xf numFmtId="176" fontId="0" fillId="0" borderId="0" xfId="1" applyNumberFormat="1" applyFont="1" applyAlignment="1">
      <alignment horizontal="left" vertical="center" wrapText="1"/>
    </xf>
    <xf numFmtId="176" fontId="0" fillId="0" borderId="0" xfId="1" applyNumberFormat="1" applyFont="1" applyAlignment="1">
      <alignment vertical="center" wrapText="1"/>
    </xf>
    <xf numFmtId="0" fontId="6" fillId="0" borderId="3" xfId="0" applyFont="1" applyBorder="1" applyAlignment="1">
      <alignment horizontal="left" vertical="center" wrapText="1"/>
    </xf>
    <xf numFmtId="0" fontId="0" fillId="0" borderId="28" xfId="0" applyBorder="1" applyAlignment="1">
      <alignment horizontal="center" vertical="center"/>
    </xf>
    <xf numFmtId="0" fontId="0" fillId="0" borderId="44" xfId="0" applyBorder="1" applyAlignment="1">
      <alignment horizontal="center" vertical="center"/>
    </xf>
    <xf numFmtId="0" fontId="0" fillId="0" borderId="30" xfId="0" applyBorder="1" applyAlignment="1">
      <alignment horizontal="center" vertical="center"/>
    </xf>
    <xf numFmtId="0" fontId="0" fillId="0" borderId="32" xfId="0" applyBorder="1" applyAlignment="1">
      <alignment horizontal="center" vertical="center"/>
    </xf>
    <xf numFmtId="0" fontId="0" fillId="0" borderId="46" xfId="0" applyBorder="1" applyAlignment="1">
      <alignment horizontal="center" vertical="center"/>
    </xf>
    <xf numFmtId="0" fontId="0" fillId="0" borderId="9" xfId="0" applyBorder="1" applyAlignment="1">
      <alignment horizontal="center" vertical="center"/>
    </xf>
    <xf numFmtId="176" fontId="6" fillId="0" borderId="60" xfId="1" quotePrefix="1" applyNumberFormat="1" applyFont="1" applyBorder="1" applyAlignment="1">
      <alignment horizontal="center" vertical="center" wrapText="1"/>
    </xf>
    <xf numFmtId="176" fontId="6" fillId="0" borderId="3" xfId="1" quotePrefix="1" applyNumberFormat="1" applyFont="1" applyBorder="1" applyAlignment="1">
      <alignment horizontal="center" vertical="center" wrapText="1"/>
    </xf>
    <xf numFmtId="176" fontId="6" fillId="0" borderId="4" xfId="1" quotePrefix="1" applyNumberFormat="1" applyFont="1" applyBorder="1" applyAlignment="1">
      <alignment horizontal="center" vertical="center" wrapText="1"/>
    </xf>
    <xf numFmtId="176" fontId="9" fillId="0" borderId="2" xfId="1" quotePrefix="1" applyNumberFormat="1" applyFont="1" applyBorder="1" applyAlignment="1">
      <alignment horizontal="center" vertical="center" wrapText="1"/>
    </xf>
    <xf numFmtId="176" fontId="9" fillId="0" borderId="3" xfId="1" applyNumberFormat="1" applyFont="1" applyBorder="1" applyAlignment="1">
      <alignment horizontal="center" vertical="center" wrapText="1"/>
    </xf>
    <xf numFmtId="176" fontId="9" fillId="0" borderId="4" xfId="1" applyNumberFormat="1" applyFont="1" applyBorder="1" applyAlignment="1">
      <alignment horizontal="center" vertical="center" wrapText="1"/>
    </xf>
    <xf numFmtId="176" fontId="0" fillId="0" borderId="0" xfId="1" applyNumberFormat="1" applyFont="1" applyAlignment="1">
      <alignment horizontal="left" vertical="center"/>
    </xf>
    <xf numFmtId="0" fontId="9" fillId="0" borderId="6" xfId="0" applyFont="1" applyFill="1" applyBorder="1" applyAlignment="1">
      <alignment horizontal="center" vertical="center" wrapText="1"/>
    </xf>
    <xf numFmtId="0" fontId="6" fillId="0" borderId="0" xfId="0" applyFont="1" applyFill="1" applyBorder="1" applyAlignment="1">
      <alignment horizontal="left" vertical="center" wrapText="1"/>
    </xf>
    <xf numFmtId="0" fontId="9" fillId="0" borderId="3" xfId="0" applyFont="1" applyBorder="1" applyAlignment="1">
      <alignment horizontal="left" vertical="center" wrapText="1"/>
    </xf>
    <xf numFmtId="0" fontId="13" fillId="0" borderId="0" xfId="0" applyFont="1" applyAlignment="1">
      <alignment vertical="center" wrapText="1"/>
    </xf>
    <xf numFmtId="0" fontId="13" fillId="0" borderId="0" xfId="0" applyFont="1" applyBorder="1" applyAlignment="1">
      <alignment vertical="center" wrapText="1"/>
    </xf>
    <xf numFmtId="0" fontId="6" fillId="0" borderId="25" xfId="0" applyFont="1" applyBorder="1" applyAlignment="1">
      <alignment horizontal="center" vertical="center" wrapText="1"/>
    </xf>
    <xf numFmtId="0" fontId="6" fillId="0" borderId="26" xfId="0" applyFont="1" applyBorder="1" applyAlignment="1">
      <alignment horizontal="center" vertical="center" wrapText="1"/>
    </xf>
    <xf numFmtId="176" fontId="9" fillId="0" borderId="2" xfId="1" quotePrefix="1" applyNumberFormat="1" applyFont="1" applyBorder="1" applyAlignment="1">
      <alignment vertical="center" wrapText="1"/>
    </xf>
    <xf numFmtId="176" fontId="6" fillId="0" borderId="2" xfId="1" applyNumberFormat="1" applyFont="1" applyBorder="1" applyAlignment="1">
      <alignment vertical="center" wrapText="1"/>
    </xf>
    <xf numFmtId="176" fontId="6" fillId="0" borderId="4" xfId="1" applyNumberFormat="1" applyFont="1" applyBorder="1" applyAlignment="1">
      <alignment vertical="center" wrapText="1"/>
    </xf>
    <xf numFmtId="0" fontId="6" fillId="0" borderId="2" xfId="0" quotePrefix="1" applyFont="1" applyBorder="1" applyAlignment="1">
      <alignment horizontal="center" vertical="center" wrapText="1"/>
    </xf>
    <xf numFmtId="0" fontId="0" fillId="0" borderId="64" xfId="0" applyBorder="1" applyAlignment="1">
      <alignment horizontal="center" vertical="center" wrapText="1"/>
    </xf>
    <xf numFmtId="0" fontId="0" fillId="0" borderId="20" xfId="0" applyBorder="1" applyAlignment="1">
      <alignment horizontal="center" vertical="center"/>
    </xf>
    <xf numFmtId="0" fontId="0" fillId="0" borderId="64" xfId="0" applyBorder="1" applyAlignment="1">
      <alignment horizontal="center" vertical="center"/>
    </xf>
    <xf numFmtId="176" fontId="0" fillId="0" borderId="39" xfId="1" applyNumberFormat="1" applyFont="1" applyBorder="1" applyAlignment="1">
      <alignment horizontal="center" vertical="center"/>
    </xf>
    <xf numFmtId="176" fontId="0" fillId="0" borderId="29" xfId="1" applyNumberFormat="1" applyFont="1" applyBorder="1" applyAlignment="1">
      <alignment horizontal="center" vertical="center"/>
    </xf>
    <xf numFmtId="176" fontId="0" fillId="0" borderId="54" xfId="1" applyNumberFormat="1" applyFont="1" applyBorder="1" applyAlignment="1">
      <alignment horizontal="center" vertical="center"/>
    </xf>
  </cellXfs>
  <cellStyles count="3">
    <cellStyle name="一般" xfId="0" builtinId="0"/>
    <cellStyle name="千分位" xfId="1" builtinId="3"/>
    <cellStyle name="百分比"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8"/>
  <sheetViews>
    <sheetView view="pageBreakPreview" topLeftCell="A19" zoomScale="60" zoomScaleNormal="80" workbookViewId="0">
      <selection activeCell="L22" sqref="L22"/>
    </sheetView>
  </sheetViews>
  <sheetFormatPr defaultColWidth="10.6640625" defaultRowHeight="16.2" x14ac:dyDescent="0.3"/>
  <cols>
    <col min="1" max="1" width="7.109375" style="145" customWidth="1"/>
    <col min="2" max="2" width="8.5546875" style="144" bestFit="1" customWidth="1"/>
    <col min="3" max="3" width="21.88671875" style="144" customWidth="1"/>
    <col min="4" max="4" width="10.77734375" style="144" bestFit="1" customWidth="1"/>
    <col min="5" max="5" width="10.88671875" style="145" bestFit="1" customWidth="1"/>
    <col min="6" max="6" width="6.109375" style="145" bestFit="1" customWidth="1"/>
    <col min="7" max="7" width="11.88671875" style="146" bestFit="1" customWidth="1"/>
    <col min="8" max="8" width="10.88671875" style="145" bestFit="1" customWidth="1"/>
    <col min="9" max="9" width="24.21875" style="144" customWidth="1"/>
    <col min="10" max="10" width="10.6640625" style="145"/>
    <col min="11" max="11" width="12.77734375" style="147" bestFit="1" customWidth="1"/>
    <col min="12" max="12" width="22.21875" style="144" customWidth="1"/>
    <col min="13" max="13" width="23.44140625" style="144" customWidth="1"/>
    <col min="14" max="14" width="25.44140625" style="144" customWidth="1"/>
    <col min="15" max="16384" width="10.6640625" style="144"/>
  </cols>
  <sheetData>
    <row r="1" spans="1:14" ht="20.399999999999999" thickBot="1" x14ac:dyDescent="0.35">
      <c r="A1" s="185" t="s">
        <v>632</v>
      </c>
    </row>
    <row r="2" spans="1:14" ht="16.8" thickBot="1" x14ac:dyDescent="0.35">
      <c r="A2" s="255" t="s">
        <v>0</v>
      </c>
      <c r="B2" s="256" t="s">
        <v>287</v>
      </c>
      <c r="C2" s="257" t="s">
        <v>322</v>
      </c>
      <c r="D2" s="273" t="s">
        <v>288</v>
      </c>
      <c r="E2" s="274"/>
      <c r="F2" s="274"/>
      <c r="G2" s="274"/>
      <c r="H2" s="274"/>
      <c r="I2" s="275"/>
      <c r="J2" s="272" t="s">
        <v>286</v>
      </c>
      <c r="K2" s="272"/>
      <c r="L2" s="272"/>
      <c r="M2" s="272"/>
      <c r="N2" s="270" t="s">
        <v>76</v>
      </c>
    </row>
    <row r="3" spans="1:14" ht="49.2" thickBot="1" x14ac:dyDescent="0.35">
      <c r="A3" s="255"/>
      <c r="B3" s="256"/>
      <c r="C3" s="257"/>
      <c r="D3" s="148" t="s">
        <v>1</v>
      </c>
      <c r="E3" s="149" t="s">
        <v>429</v>
      </c>
      <c r="F3" s="149" t="s">
        <v>423</v>
      </c>
      <c r="G3" s="150" t="s">
        <v>279</v>
      </c>
      <c r="H3" s="149" t="s">
        <v>495</v>
      </c>
      <c r="I3" s="149" t="s">
        <v>280</v>
      </c>
      <c r="J3" s="151" t="s">
        <v>284</v>
      </c>
      <c r="K3" s="152" t="s">
        <v>285</v>
      </c>
      <c r="L3" s="151" t="s">
        <v>283</v>
      </c>
      <c r="M3" s="149" t="s">
        <v>95</v>
      </c>
      <c r="N3" s="271"/>
    </row>
    <row r="4" spans="1:14" ht="81.599999999999994" thickBot="1" x14ac:dyDescent="0.35">
      <c r="A4" s="162">
        <v>1</v>
      </c>
      <c r="B4" s="171" t="s">
        <v>105</v>
      </c>
      <c r="C4" s="164" t="s">
        <v>323</v>
      </c>
      <c r="D4" s="164" t="s">
        <v>3</v>
      </c>
      <c r="E4" s="165" t="s">
        <v>242</v>
      </c>
      <c r="F4" s="165">
        <v>2</v>
      </c>
      <c r="G4" s="166">
        <v>400000</v>
      </c>
      <c r="H4" s="165" t="s">
        <v>424</v>
      </c>
      <c r="I4" s="164" t="s">
        <v>462</v>
      </c>
      <c r="J4" s="167" t="s">
        <v>6</v>
      </c>
      <c r="K4" s="168">
        <v>400000</v>
      </c>
      <c r="L4" s="172" t="s">
        <v>649</v>
      </c>
      <c r="M4" s="172" t="s">
        <v>140</v>
      </c>
      <c r="N4" s="169" t="s">
        <v>324</v>
      </c>
    </row>
    <row r="5" spans="1:14" ht="49.2" thickBot="1" x14ac:dyDescent="0.35">
      <c r="A5" s="258">
        <v>2</v>
      </c>
      <c r="B5" s="264" t="s">
        <v>426</v>
      </c>
      <c r="C5" s="266" t="s">
        <v>96</v>
      </c>
      <c r="D5" s="238" t="s">
        <v>3</v>
      </c>
      <c r="E5" s="238" t="s">
        <v>243</v>
      </c>
      <c r="F5" s="238">
        <v>1</v>
      </c>
      <c r="G5" s="166">
        <v>100000</v>
      </c>
      <c r="H5" s="238" t="s">
        <v>422</v>
      </c>
      <c r="I5" s="236" t="s">
        <v>463</v>
      </c>
      <c r="J5" s="167" t="s">
        <v>241</v>
      </c>
      <c r="K5" s="173">
        <v>100000</v>
      </c>
      <c r="L5" s="174" t="s">
        <v>650</v>
      </c>
      <c r="M5" s="175" t="s">
        <v>155</v>
      </c>
      <c r="N5" s="169"/>
    </row>
    <row r="6" spans="1:14" ht="39.6" customHeight="1" thickBot="1" x14ac:dyDescent="0.35">
      <c r="A6" s="260"/>
      <c r="B6" s="265"/>
      <c r="C6" s="267"/>
      <c r="D6" s="239"/>
      <c r="E6" s="239"/>
      <c r="F6" s="239"/>
      <c r="G6" s="166">
        <v>100000</v>
      </c>
      <c r="H6" s="239"/>
      <c r="I6" s="237"/>
      <c r="J6" s="167" t="s">
        <v>203</v>
      </c>
      <c r="K6" s="168" t="s">
        <v>203</v>
      </c>
      <c r="L6" s="164" t="s">
        <v>203</v>
      </c>
      <c r="M6" s="164" t="s">
        <v>202</v>
      </c>
      <c r="N6" s="169"/>
    </row>
    <row r="7" spans="1:14" ht="52.2" customHeight="1" thickBot="1" x14ac:dyDescent="0.35">
      <c r="A7" s="258">
        <v>3</v>
      </c>
      <c r="B7" s="268" t="s">
        <v>103</v>
      </c>
      <c r="C7" s="236" t="s">
        <v>117</v>
      </c>
      <c r="D7" s="244" t="s">
        <v>3</v>
      </c>
      <c r="E7" s="238" t="s">
        <v>242</v>
      </c>
      <c r="F7" s="238">
        <v>3</v>
      </c>
      <c r="G7" s="240">
        <v>600000</v>
      </c>
      <c r="H7" s="238" t="s">
        <v>424</v>
      </c>
      <c r="I7" s="236" t="s">
        <v>464</v>
      </c>
      <c r="J7" s="167" t="s">
        <v>16</v>
      </c>
      <c r="K7" s="168">
        <v>400000</v>
      </c>
      <c r="L7" s="236" t="s">
        <v>649</v>
      </c>
      <c r="M7" s="164" t="s">
        <v>139</v>
      </c>
      <c r="N7" s="242" t="s">
        <v>325</v>
      </c>
    </row>
    <row r="8" spans="1:14" ht="52.2" customHeight="1" thickBot="1" x14ac:dyDescent="0.35">
      <c r="A8" s="260"/>
      <c r="B8" s="269"/>
      <c r="C8" s="237"/>
      <c r="D8" s="246"/>
      <c r="E8" s="239"/>
      <c r="F8" s="239"/>
      <c r="G8" s="241"/>
      <c r="H8" s="239"/>
      <c r="I8" s="237"/>
      <c r="J8" s="167" t="s">
        <v>138</v>
      </c>
      <c r="K8" s="168">
        <v>200000</v>
      </c>
      <c r="L8" s="237"/>
      <c r="M8" s="164" t="s">
        <v>140</v>
      </c>
      <c r="N8" s="243"/>
    </row>
    <row r="9" spans="1:14" ht="49.2" thickBot="1" x14ac:dyDescent="0.35">
      <c r="A9" s="162">
        <v>4</v>
      </c>
      <c r="B9" s="163" t="s">
        <v>146</v>
      </c>
      <c r="C9" s="164" t="s">
        <v>93</v>
      </c>
      <c r="D9" s="164" t="s">
        <v>3</v>
      </c>
      <c r="E9" s="165" t="s">
        <v>244</v>
      </c>
      <c r="F9" s="165">
        <v>1</v>
      </c>
      <c r="G9" s="166">
        <v>200000</v>
      </c>
      <c r="H9" s="165" t="s">
        <v>424</v>
      </c>
      <c r="I9" s="164" t="s">
        <v>465</v>
      </c>
      <c r="J9" s="167" t="s">
        <v>203</v>
      </c>
      <c r="K9" s="168" t="s">
        <v>203</v>
      </c>
      <c r="L9" s="164" t="s">
        <v>203</v>
      </c>
      <c r="M9" s="164" t="s">
        <v>202</v>
      </c>
      <c r="N9" s="169"/>
    </row>
    <row r="10" spans="1:14" ht="49.2" thickBot="1" x14ac:dyDescent="0.35">
      <c r="A10" s="162">
        <v>5</v>
      </c>
      <c r="B10" s="163" t="s">
        <v>9</v>
      </c>
      <c r="C10" s="164" t="s">
        <v>90</v>
      </c>
      <c r="D10" s="164" t="s">
        <v>3</v>
      </c>
      <c r="E10" s="165" t="s">
        <v>242</v>
      </c>
      <c r="F10" s="165">
        <v>1</v>
      </c>
      <c r="G10" s="166">
        <v>200000</v>
      </c>
      <c r="H10" s="165" t="s">
        <v>424</v>
      </c>
      <c r="I10" s="164" t="s">
        <v>460</v>
      </c>
      <c r="J10" s="167" t="s">
        <v>203</v>
      </c>
      <c r="K10" s="168" t="s">
        <v>203</v>
      </c>
      <c r="L10" s="164" t="s">
        <v>203</v>
      </c>
      <c r="M10" s="164" t="s">
        <v>202</v>
      </c>
      <c r="N10" s="169"/>
    </row>
    <row r="11" spans="1:14" ht="81.599999999999994" thickBot="1" x14ac:dyDescent="0.35">
      <c r="A11" s="162">
        <v>6</v>
      </c>
      <c r="B11" s="163" t="s">
        <v>427</v>
      </c>
      <c r="C11" s="164" t="s">
        <v>117</v>
      </c>
      <c r="D11" s="164" t="s">
        <v>3</v>
      </c>
      <c r="E11" s="165" t="s">
        <v>245</v>
      </c>
      <c r="F11" s="165">
        <v>1</v>
      </c>
      <c r="G11" s="166">
        <v>200000</v>
      </c>
      <c r="H11" s="165" t="s">
        <v>422</v>
      </c>
      <c r="I11" s="164" t="s">
        <v>466</v>
      </c>
      <c r="J11" s="167" t="s">
        <v>203</v>
      </c>
      <c r="K11" s="168" t="s">
        <v>203</v>
      </c>
      <c r="L11" s="164" t="s">
        <v>203</v>
      </c>
      <c r="M11" s="164" t="s">
        <v>202</v>
      </c>
      <c r="N11" s="169"/>
    </row>
    <row r="12" spans="1:14" ht="24.6" customHeight="1" x14ac:dyDescent="0.3">
      <c r="A12" s="258">
        <v>7</v>
      </c>
      <c r="B12" s="261" t="s">
        <v>14</v>
      </c>
      <c r="C12" s="244" t="s">
        <v>90</v>
      </c>
      <c r="D12" s="244" t="s">
        <v>3</v>
      </c>
      <c r="E12" s="238" t="s">
        <v>248</v>
      </c>
      <c r="F12" s="238">
        <v>3</v>
      </c>
      <c r="G12" s="240">
        <v>600000</v>
      </c>
      <c r="H12" s="238" t="s">
        <v>422</v>
      </c>
      <c r="I12" s="244" t="s">
        <v>465</v>
      </c>
      <c r="J12" s="238" t="s">
        <v>15</v>
      </c>
      <c r="K12" s="252">
        <v>600000</v>
      </c>
      <c r="L12" s="244" t="s">
        <v>651</v>
      </c>
      <c r="M12" s="244" t="s">
        <v>154</v>
      </c>
      <c r="N12" s="248"/>
    </row>
    <row r="13" spans="1:14" ht="24.6" customHeight="1" x14ac:dyDescent="0.3">
      <c r="A13" s="259"/>
      <c r="B13" s="262"/>
      <c r="C13" s="245"/>
      <c r="D13" s="245"/>
      <c r="E13" s="247"/>
      <c r="F13" s="247"/>
      <c r="G13" s="251"/>
      <c r="H13" s="247"/>
      <c r="I13" s="245"/>
      <c r="J13" s="247"/>
      <c r="K13" s="253"/>
      <c r="L13" s="245"/>
      <c r="M13" s="245"/>
      <c r="N13" s="249"/>
    </row>
    <row r="14" spans="1:14" ht="24.6" customHeight="1" thickBot="1" x14ac:dyDescent="0.35">
      <c r="A14" s="260"/>
      <c r="B14" s="263"/>
      <c r="C14" s="246"/>
      <c r="D14" s="246"/>
      <c r="E14" s="239"/>
      <c r="F14" s="239"/>
      <c r="G14" s="241"/>
      <c r="H14" s="239"/>
      <c r="I14" s="246"/>
      <c r="J14" s="239"/>
      <c r="K14" s="254"/>
      <c r="L14" s="246"/>
      <c r="M14" s="246"/>
      <c r="N14" s="250"/>
    </row>
    <row r="15" spans="1:14" ht="81.599999999999994" thickBot="1" x14ac:dyDescent="0.35">
      <c r="A15" s="162">
        <v>8</v>
      </c>
      <c r="B15" s="163" t="s">
        <v>98</v>
      </c>
      <c r="C15" s="164" t="s">
        <v>97</v>
      </c>
      <c r="D15" s="164" t="s">
        <v>3</v>
      </c>
      <c r="E15" s="165" t="s">
        <v>250</v>
      </c>
      <c r="F15" s="165">
        <v>6</v>
      </c>
      <c r="G15" s="166">
        <v>1200000</v>
      </c>
      <c r="H15" s="165" t="s">
        <v>422</v>
      </c>
      <c r="I15" s="164" t="s">
        <v>467</v>
      </c>
      <c r="J15" s="167" t="s">
        <v>203</v>
      </c>
      <c r="K15" s="168" t="s">
        <v>203</v>
      </c>
      <c r="L15" s="164" t="s">
        <v>203</v>
      </c>
      <c r="M15" s="164" t="s">
        <v>202</v>
      </c>
      <c r="N15" s="169"/>
    </row>
    <row r="16" spans="1:14" ht="49.2" thickBot="1" x14ac:dyDescent="0.35">
      <c r="A16" s="162">
        <v>9</v>
      </c>
      <c r="B16" s="163" t="s">
        <v>19</v>
      </c>
      <c r="C16" s="164" t="s">
        <v>137</v>
      </c>
      <c r="D16" s="164" t="s">
        <v>3</v>
      </c>
      <c r="E16" s="165" t="s">
        <v>242</v>
      </c>
      <c r="F16" s="165">
        <v>3</v>
      </c>
      <c r="G16" s="166">
        <v>600000</v>
      </c>
      <c r="H16" s="165" t="s">
        <v>424</v>
      </c>
      <c r="I16" s="164" t="s">
        <v>465</v>
      </c>
      <c r="J16" s="167" t="s">
        <v>203</v>
      </c>
      <c r="K16" s="168" t="s">
        <v>203</v>
      </c>
      <c r="L16" s="164" t="s">
        <v>203</v>
      </c>
      <c r="M16" s="164" t="s">
        <v>202</v>
      </c>
      <c r="N16" s="169"/>
    </row>
    <row r="17" spans="1:14" ht="49.2" thickBot="1" x14ac:dyDescent="0.35">
      <c r="A17" s="162">
        <v>10</v>
      </c>
      <c r="B17" s="163" t="s">
        <v>20</v>
      </c>
      <c r="C17" s="164" t="s">
        <v>137</v>
      </c>
      <c r="D17" s="164" t="s">
        <v>3</v>
      </c>
      <c r="E17" s="165" t="s">
        <v>242</v>
      </c>
      <c r="F17" s="165">
        <v>1</v>
      </c>
      <c r="G17" s="166">
        <v>200000</v>
      </c>
      <c r="H17" s="165" t="s">
        <v>424</v>
      </c>
      <c r="I17" s="164" t="s">
        <v>465</v>
      </c>
      <c r="J17" s="167" t="s">
        <v>21</v>
      </c>
      <c r="K17" s="168">
        <v>200000</v>
      </c>
      <c r="L17" s="164" t="s">
        <v>652</v>
      </c>
      <c r="M17" s="164" t="s">
        <v>140</v>
      </c>
      <c r="N17" s="169"/>
    </row>
    <row r="18" spans="1:14" ht="16.2" customHeight="1" x14ac:dyDescent="0.3">
      <c r="A18" s="258">
        <v>11</v>
      </c>
      <c r="B18" s="261" t="s">
        <v>17</v>
      </c>
      <c r="C18" s="244" t="s">
        <v>92</v>
      </c>
      <c r="D18" s="244" t="s">
        <v>3</v>
      </c>
      <c r="E18" s="238" t="s">
        <v>251</v>
      </c>
      <c r="F18" s="238">
        <v>1</v>
      </c>
      <c r="G18" s="240">
        <v>200000</v>
      </c>
      <c r="H18" s="238" t="s">
        <v>422</v>
      </c>
      <c r="I18" s="244" t="s">
        <v>460</v>
      </c>
      <c r="J18" s="238" t="s">
        <v>18</v>
      </c>
      <c r="K18" s="252">
        <v>200000</v>
      </c>
      <c r="L18" s="244" t="s">
        <v>650</v>
      </c>
      <c r="M18" s="244" t="s">
        <v>155</v>
      </c>
      <c r="N18" s="248"/>
    </row>
    <row r="19" spans="1:14" x14ac:dyDescent="0.3">
      <c r="A19" s="259"/>
      <c r="B19" s="262"/>
      <c r="C19" s="245"/>
      <c r="D19" s="245"/>
      <c r="E19" s="247"/>
      <c r="F19" s="247"/>
      <c r="G19" s="251"/>
      <c r="H19" s="247"/>
      <c r="I19" s="245"/>
      <c r="J19" s="247"/>
      <c r="K19" s="253"/>
      <c r="L19" s="245"/>
      <c r="M19" s="245"/>
      <c r="N19" s="249"/>
    </row>
    <row r="20" spans="1:14" ht="16.8" thickBot="1" x14ac:dyDescent="0.35">
      <c r="A20" s="260"/>
      <c r="B20" s="263"/>
      <c r="C20" s="246"/>
      <c r="D20" s="246"/>
      <c r="E20" s="239"/>
      <c r="F20" s="239"/>
      <c r="G20" s="241"/>
      <c r="H20" s="239"/>
      <c r="I20" s="246"/>
      <c r="J20" s="239"/>
      <c r="K20" s="254"/>
      <c r="L20" s="246"/>
      <c r="M20" s="246"/>
      <c r="N20" s="250"/>
    </row>
    <row r="21" spans="1:14" ht="49.2" thickBot="1" x14ac:dyDescent="0.35">
      <c r="A21" s="162">
        <v>12</v>
      </c>
      <c r="B21" s="163" t="s">
        <v>106</v>
      </c>
      <c r="C21" s="164" t="s">
        <v>107</v>
      </c>
      <c r="D21" s="164" t="s">
        <v>3</v>
      </c>
      <c r="E21" s="165" t="s">
        <v>248</v>
      </c>
      <c r="F21" s="165">
        <v>3</v>
      </c>
      <c r="G21" s="166">
        <v>600000</v>
      </c>
      <c r="H21" s="165" t="s">
        <v>422</v>
      </c>
      <c r="I21" s="164" t="s">
        <v>460</v>
      </c>
      <c r="J21" s="167" t="s">
        <v>13</v>
      </c>
      <c r="K21" s="168">
        <v>600000</v>
      </c>
      <c r="L21" s="164" t="s">
        <v>650</v>
      </c>
      <c r="M21" s="164" t="s">
        <v>155</v>
      </c>
      <c r="N21" s="169" t="s">
        <v>326</v>
      </c>
    </row>
    <row r="22" spans="1:14" ht="81.599999999999994" thickBot="1" x14ac:dyDescent="0.35">
      <c r="A22" s="162">
        <v>13</v>
      </c>
      <c r="B22" s="163" t="s">
        <v>110</v>
      </c>
      <c r="C22" s="164" t="s">
        <v>289</v>
      </c>
      <c r="D22" s="164" t="s">
        <v>3</v>
      </c>
      <c r="E22" s="165" t="s">
        <v>249</v>
      </c>
      <c r="F22" s="165">
        <v>1</v>
      </c>
      <c r="G22" s="166">
        <v>200000</v>
      </c>
      <c r="H22" s="165" t="s">
        <v>422</v>
      </c>
      <c r="I22" s="164" t="s">
        <v>468</v>
      </c>
      <c r="J22" s="167" t="s">
        <v>7</v>
      </c>
      <c r="K22" s="168">
        <v>200000</v>
      </c>
      <c r="L22" s="164" t="s">
        <v>653</v>
      </c>
      <c r="M22" s="164" t="s">
        <v>155</v>
      </c>
      <c r="N22" s="169"/>
    </row>
    <row r="23" spans="1:14" ht="49.2" thickBot="1" x14ac:dyDescent="0.35">
      <c r="A23" s="162">
        <v>14</v>
      </c>
      <c r="B23" s="163" t="s">
        <v>290</v>
      </c>
      <c r="C23" s="164" t="s">
        <v>301</v>
      </c>
      <c r="D23" s="164" t="s">
        <v>3</v>
      </c>
      <c r="E23" s="165" t="s">
        <v>246</v>
      </c>
      <c r="F23" s="165">
        <v>1</v>
      </c>
      <c r="G23" s="166">
        <v>200000</v>
      </c>
      <c r="H23" s="165" t="s">
        <v>422</v>
      </c>
      <c r="I23" s="164" t="s">
        <v>465</v>
      </c>
      <c r="J23" s="167" t="s">
        <v>10</v>
      </c>
      <c r="K23" s="168">
        <v>200000</v>
      </c>
      <c r="L23" s="164" t="s">
        <v>654</v>
      </c>
      <c r="M23" s="164" t="s">
        <v>155</v>
      </c>
      <c r="N23" s="169"/>
    </row>
    <row r="24" spans="1:14" ht="49.2" thickBot="1" x14ac:dyDescent="0.35">
      <c r="A24" s="162">
        <v>15</v>
      </c>
      <c r="B24" s="163" t="s">
        <v>11</v>
      </c>
      <c r="C24" s="164" t="s">
        <v>301</v>
      </c>
      <c r="D24" s="164" t="s">
        <v>3</v>
      </c>
      <c r="E24" s="165" t="s">
        <v>247</v>
      </c>
      <c r="F24" s="165">
        <v>1</v>
      </c>
      <c r="G24" s="166">
        <v>200000</v>
      </c>
      <c r="H24" s="165" t="s">
        <v>422</v>
      </c>
      <c r="I24" s="164" t="s">
        <v>460</v>
      </c>
      <c r="J24" s="167" t="s">
        <v>10</v>
      </c>
      <c r="K24" s="168">
        <v>200000</v>
      </c>
      <c r="L24" s="164" t="s">
        <v>650</v>
      </c>
      <c r="M24" s="164" t="s">
        <v>155</v>
      </c>
      <c r="N24" s="169"/>
    </row>
    <row r="25" spans="1:14" ht="49.2" thickBot="1" x14ac:dyDescent="0.35">
      <c r="A25" s="153">
        <v>16</v>
      </c>
      <c r="B25" s="154" t="s">
        <v>108</v>
      </c>
      <c r="C25" s="155" t="s">
        <v>134</v>
      </c>
      <c r="D25" s="155" t="s">
        <v>3</v>
      </c>
      <c r="E25" s="156" t="s">
        <v>242</v>
      </c>
      <c r="F25" s="156">
        <v>3</v>
      </c>
      <c r="G25" s="157">
        <v>600000</v>
      </c>
      <c r="H25" s="156" t="s">
        <v>424</v>
      </c>
      <c r="I25" s="155" t="s">
        <v>460</v>
      </c>
      <c r="J25" s="158" t="s">
        <v>2</v>
      </c>
      <c r="K25" s="159">
        <v>600000</v>
      </c>
      <c r="L25" s="155" t="s">
        <v>649</v>
      </c>
      <c r="M25" s="155" t="s">
        <v>140</v>
      </c>
      <c r="N25" s="160" t="s">
        <v>240</v>
      </c>
    </row>
    <row r="26" spans="1:14" ht="87" customHeight="1" thickBot="1" x14ac:dyDescent="0.35">
      <c r="A26" s="162">
        <v>17</v>
      </c>
      <c r="B26" s="163" t="s">
        <v>109</v>
      </c>
      <c r="C26" s="164" t="s">
        <v>89</v>
      </c>
      <c r="D26" s="164" t="s">
        <v>3</v>
      </c>
      <c r="E26" s="165" t="s">
        <v>242</v>
      </c>
      <c r="F26" s="165">
        <v>1</v>
      </c>
      <c r="G26" s="166">
        <v>200000</v>
      </c>
      <c r="H26" s="165" t="s">
        <v>424</v>
      </c>
      <c r="I26" s="164" t="s">
        <v>461</v>
      </c>
      <c r="J26" s="167" t="s">
        <v>203</v>
      </c>
      <c r="K26" s="168" t="s">
        <v>203</v>
      </c>
      <c r="L26" s="164" t="s">
        <v>203</v>
      </c>
      <c r="M26" s="164" t="s">
        <v>202</v>
      </c>
      <c r="N26" s="169"/>
    </row>
    <row r="27" spans="1:14" ht="16.8" thickBot="1" x14ac:dyDescent="0.35">
      <c r="A27" s="176"/>
      <c r="B27" s="163" t="s">
        <v>261</v>
      </c>
      <c r="C27" s="164"/>
      <c r="D27" s="164"/>
      <c r="E27" s="165"/>
      <c r="F27" s="166">
        <f>SUM(F4:F26)</f>
        <v>33</v>
      </c>
      <c r="G27" s="166">
        <f>SUM(G4:G26)</f>
        <v>6600000</v>
      </c>
      <c r="H27" s="165"/>
      <c r="I27" s="164"/>
      <c r="J27" s="167"/>
      <c r="K27" s="168"/>
      <c r="L27" s="164"/>
      <c r="M27" s="164"/>
      <c r="N27" s="169"/>
    </row>
    <row r="28" spans="1:14" x14ac:dyDescent="0.3">
      <c r="A28" s="177" t="s">
        <v>452</v>
      </c>
      <c r="B28" s="178" t="s">
        <v>496</v>
      </c>
      <c r="C28" s="179"/>
      <c r="D28" s="179"/>
      <c r="E28" s="177"/>
      <c r="F28" s="177"/>
      <c r="G28" s="180"/>
      <c r="H28" s="177"/>
      <c r="I28" s="179"/>
      <c r="J28" s="177"/>
      <c r="K28" s="181"/>
      <c r="L28" s="179"/>
      <c r="M28" s="179"/>
      <c r="N28" s="182"/>
    </row>
  </sheetData>
  <mergeCells count="53">
    <mergeCell ref="A7:A8"/>
    <mergeCell ref="A12:A14"/>
    <mergeCell ref="B12:B14"/>
    <mergeCell ref="N2:N3"/>
    <mergeCell ref="J2:M2"/>
    <mergeCell ref="D2:I2"/>
    <mergeCell ref="M12:M14"/>
    <mergeCell ref="D12:D14"/>
    <mergeCell ref="E5:E6"/>
    <mergeCell ref="E7:E8"/>
    <mergeCell ref="E12:E14"/>
    <mergeCell ref="D5:D6"/>
    <mergeCell ref="D7:D8"/>
    <mergeCell ref="F5:F6"/>
    <mergeCell ref="F7:F8"/>
    <mergeCell ref="H5:H6"/>
    <mergeCell ref="D18:D20"/>
    <mergeCell ref="I18:I20"/>
    <mergeCell ref="G18:G20"/>
    <mergeCell ref="E18:E20"/>
    <mergeCell ref="A2:A3"/>
    <mergeCell ref="B2:B3"/>
    <mergeCell ref="C2:C3"/>
    <mergeCell ref="A18:A20"/>
    <mergeCell ref="B18:B20"/>
    <mergeCell ref="C18:C20"/>
    <mergeCell ref="C12:C14"/>
    <mergeCell ref="A5:A6"/>
    <mergeCell ref="B5:B6"/>
    <mergeCell ref="C5:C6"/>
    <mergeCell ref="B7:B8"/>
    <mergeCell ref="C7:C8"/>
    <mergeCell ref="N7:N8"/>
    <mergeCell ref="M18:M20"/>
    <mergeCell ref="F18:F20"/>
    <mergeCell ref="H18:H20"/>
    <mergeCell ref="N12:N14"/>
    <mergeCell ref="N18:N20"/>
    <mergeCell ref="I12:I14"/>
    <mergeCell ref="G12:G14"/>
    <mergeCell ref="L18:L20"/>
    <mergeCell ref="J12:J14"/>
    <mergeCell ref="K12:K14"/>
    <mergeCell ref="L12:L14"/>
    <mergeCell ref="F12:F14"/>
    <mergeCell ref="H12:H14"/>
    <mergeCell ref="J18:J20"/>
    <mergeCell ref="K18:K20"/>
    <mergeCell ref="I5:I6"/>
    <mergeCell ref="H7:H8"/>
    <mergeCell ref="I7:I8"/>
    <mergeCell ref="G7:G8"/>
    <mergeCell ref="L7:L8"/>
  </mergeCells>
  <phoneticPr fontId="2" type="noConversion"/>
  <pageMargins left="0.70866141732283472" right="0.70866141732283472" top="0.74803149606299213" bottom="0.74803149606299213" header="0.31496062992125984" footer="0.31496062992125984"/>
  <pageSetup paperSize="8" scale="93" fitToHeight="100" orientation="landscape" r:id="rId1"/>
  <rowBreaks count="1" manualBreakCount="1">
    <brk id="1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72"/>
  <sheetViews>
    <sheetView topLeftCell="A58" zoomScale="90" zoomScaleNormal="90" workbookViewId="0">
      <selection activeCell="D9" sqref="D9"/>
    </sheetView>
  </sheetViews>
  <sheetFormatPr defaultRowHeight="16.2" x14ac:dyDescent="0.3"/>
  <cols>
    <col min="1" max="1" width="8.21875" customWidth="1"/>
    <col min="2" max="2" width="12.77734375" style="1" customWidth="1"/>
    <col min="3" max="3" width="17.77734375" style="2" customWidth="1"/>
    <col min="4" max="4" width="29.109375" bestFit="1" customWidth="1"/>
    <col min="5" max="5" width="24.44140625" customWidth="1"/>
    <col min="6" max="6" width="22.21875" customWidth="1"/>
    <col min="7" max="7" width="12.88671875" bestFit="1" customWidth="1"/>
    <col min="8" max="9" width="20.44140625" bestFit="1" customWidth="1"/>
  </cols>
  <sheetData>
    <row r="1" spans="1:9" s="41" customFormat="1" ht="20.399999999999999" thickBot="1" x14ac:dyDescent="0.35">
      <c r="A1" s="41" t="s">
        <v>633</v>
      </c>
      <c r="B1" s="186"/>
      <c r="C1" s="103"/>
    </row>
    <row r="2" spans="1:9" s="1" customFormat="1" ht="49.2" thickBot="1" x14ac:dyDescent="0.35">
      <c r="A2" s="44" t="s">
        <v>332</v>
      </c>
      <c r="B2" s="47" t="s">
        <v>442</v>
      </c>
      <c r="C2" s="39" t="s">
        <v>431</v>
      </c>
      <c r="D2" s="36" t="s">
        <v>434</v>
      </c>
      <c r="E2" s="29" t="s">
        <v>435</v>
      </c>
      <c r="F2" s="30" t="s">
        <v>436</v>
      </c>
      <c r="G2" s="30" t="s">
        <v>438</v>
      </c>
      <c r="H2" s="30" t="s">
        <v>572</v>
      </c>
      <c r="I2" s="30" t="s">
        <v>616</v>
      </c>
    </row>
    <row r="3" spans="1:9" x14ac:dyDescent="0.3">
      <c r="A3" s="49">
        <v>0</v>
      </c>
      <c r="B3" s="68" t="s">
        <v>362</v>
      </c>
      <c r="C3" s="50">
        <v>200000</v>
      </c>
      <c r="D3" s="59">
        <v>0</v>
      </c>
      <c r="E3" s="61">
        <v>0</v>
      </c>
      <c r="F3" s="60">
        <f>C3</f>
        <v>200000</v>
      </c>
      <c r="G3" s="60">
        <v>0</v>
      </c>
      <c r="H3" s="51">
        <v>0</v>
      </c>
      <c r="I3" s="51">
        <v>0</v>
      </c>
    </row>
    <row r="4" spans="1:9" x14ac:dyDescent="0.3">
      <c r="A4" s="52">
        <v>1</v>
      </c>
      <c r="B4" s="69" t="s">
        <v>422</v>
      </c>
      <c r="C4" s="53">
        <v>-10000</v>
      </c>
      <c r="D4" s="54">
        <f t="shared" ref="D4:D35" si="0">-F3*$C$64</f>
        <v>-9356.3832845019242</v>
      </c>
      <c r="E4" s="55">
        <f>C4-D4</f>
        <v>-643.61671549807579</v>
      </c>
      <c r="F4" s="56">
        <f>F3+E4</f>
        <v>199356.38328450194</v>
      </c>
      <c r="G4" s="67">
        <v>18</v>
      </c>
      <c r="H4" s="56">
        <f>E4*G4</f>
        <v>-11585.100878965364</v>
      </c>
      <c r="I4" s="56">
        <f>C4*G4</f>
        <v>-180000</v>
      </c>
    </row>
    <row r="5" spans="1:9" x14ac:dyDescent="0.3">
      <c r="A5" s="52">
        <v>2</v>
      </c>
      <c r="B5" s="69" t="s">
        <v>363</v>
      </c>
      <c r="C5" s="53">
        <v>-10000</v>
      </c>
      <c r="D5" s="54">
        <f t="shared" si="0"/>
        <v>-9326.2736611093624</v>
      </c>
      <c r="E5" s="55">
        <f t="shared" ref="E5:E63" si="1">C5-D5</f>
        <v>-673.72633889063763</v>
      </c>
      <c r="F5" s="56">
        <f t="shared" ref="F5:F63" si="2">F4+E5</f>
        <v>198682.65694561129</v>
      </c>
      <c r="G5" s="67">
        <v>18</v>
      </c>
      <c r="H5" s="56">
        <f t="shared" ref="H5:H28" si="3">E5*G5</f>
        <v>-12127.074100031477</v>
      </c>
      <c r="I5" s="56">
        <f t="shared" ref="I5:I28" si="4">C5*G5</f>
        <v>-180000</v>
      </c>
    </row>
    <row r="6" spans="1:9" x14ac:dyDescent="0.3">
      <c r="A6" s="52">
        <v>3</v>
      </c>
      <c r="B6" s="69" t="s">
        <v>364</v>
      </c>
      <c r="C6" s="53">
        <v>-10000</v>
      </c>
      <c r="D6" s="54">
        <f t="shared" si="0"/>
        <v>-9294.7554518317374</v>
      </c>
      <c r="E6" s="55">
        <f t="shared" si="1"/>
        <v>-705.24454816826255</v>
      </c>
      <c r="F6" s="56">
        <f t="shared" si="2"/>
        <v>197977.41239744303</v>
      </c>
      <c r="G6" s="67">
        <v>33</v>
      </c>
      <c r="H6" s="56">
        <f t="shared" si="3"/>
        <v>-23273.070089552664</v>
      </c>
      <c r="I6" s="56">
        <f t="shared" si="4"/>
        <v>-330000</v>
      </c>
    </row>
    <row r="7" spans="1:9" x14ac:dyDescent="0.3">
      <c r="A7" s="52">
        <v>4</v>
      </c>
      <c r="B7" s="69" t="s">
        <v>365</v>
      </c>
      <c r="C7" s="53">
        <v>-10000</v>
      </c>
      <c r="D7" s="54">
        <f t="shared" si="0"/>
        <v>-9261.7627603218989</v>
      </c>
      <c r="E7" s="55">
        <f t="shared" si="1"/>
        <v>-738.2372396781011</v>
      </c>
      <c r="F7" s="56">
        <f t="shared" si="2"/>
        <v>197239.17515776493</v>
      </c>
      <c r="G7" s="67">
        <v>33</v>
      </c>
      <c r="H7" s="56">
        <f t="shared" si="3"/>
        <v>-24361.828909377335</v>
      </c>
      <c r="I7" s="56">
        <f t="shared" si="4"/>
        <v>-330000</v>
      </c>
    </row>
    <row r="8" spans="1:9" x14ac:dyDescent="0.3">
      <c r="A8" s="52">
        <v>5</v>
      </c>
      <c r="B8" s="69" t="s">
        <v>366</v>
      </c>
      <c r="C8" s="53">
        <v>-10000</v>
      </c>
      <c r="D8" s="54">
        <f t="shared" si="0"/>
        <v>-9227.2266074752933</v>
      </c>
      <c r="E8" s="55">
        <f t="shared" si="1"/>
        <v>-772.77339252470665</v>
      </c>
      <c r="F8" s="56">
        <f t="shared" si="2"/>
        <v>196466.40176524021</v>
      </c>
      <c r="G8" s="67">
        <v>33</v>
      </c>
      <c r="H8" s="56">
        <f t="shared" si="3"/>
        <v>-25501.521953315321</v>
      </c>
      <c r="I8" s="56">
        <f t="shared" si="4"/>
        <v>-330000</v>
      </c>
    </row>
    <row r="9" spans="1:9" x14ac:dyDescent="0.3">
      <c r="A9" s="52">
        <v>6</v>
      </c>
      <c r="B9" s="70" t="s">
        <v>367</v>
      </c>
      <c r="C9" s="53">
        <v>-10000</v>
      </c>
      <c r="D9" s="54">
        <f t="shared" si="0"/>
        <v>-9191.0747872126631</v>
      </c>
      <c r="E9" s="55">
        <f t="shared" si="1"/>
        <v>-808.92521278733693</v>
      </c>
      <c r="F9" s="56">
        <f t="shared" si="2"/>
        <v>195657.47655245286</v>
      </c>
      <c r="G9" s="67">
        <v>33</v>
      </c>
      <c r="H9" s="56">
        <f t="shared" si="3"/>
        <v>-26694.532021982119</v>
      </c>
      <c r="I9" s="56">
        <f t="shared" si="4"/>
        <v>-330000</v>
      </c>
    </row>
    <row r="10" spans="1:9" x14ac:dyDescent="0.3">
      <c r="A10" s="52">
        <v>7</v>
      </c>
      <c r="B10" s="70" t="s">
        <v>368</v>
      </c>
      <c r="C10" s="53">
        <v>-10000</v>
      </c>
      <c r="D10" s="54">
        <f t="shared" si="0"/>
        <v>-9153.2317155159853</v>
      </c>
      <c r="E10" s="55">
        <f t="shared" si="1"/>
        <v>-846.76828448401466</v>
      </c>
      <c r="F10" s="56">
        <f t="shared" si="2"/>
        <v>194810.70826796885</v>
      </c>
      <c r="G10" s="67">
        <v>33</v>
      </c>
      <c r="H10" s="56">
        <f t="shared" si="3"/>
        <v>-27943.353387972486</v>
      </c>
      <c r="I10" s="56">
        <f t="shared" si="4"/>
        <v>-330000</v>
      </c>
    </row>
    <row r="11" spans="1:9" x14ac:dyDescent="0.3">
      <c r="A11" s="52">
        <v>8</v>
      </c>
      <c r="B11" s="70" t="s">
        <v>369</v>
      </c>
      <c r="C11" s="53">
        <v>-10000</v>
      </c>
      <c r="D11" s="54">
        <f t="shared" si="0"/>
        <v>-9113.6182724020218</v>
      </c>
      <c r="E11" s="55">
        <f t="shared" si="1"/>
        <v>-886.38172759797817</v>
      </c>
      <c r="F11" s="56">
        <f t="shared" si="2"/>
        <v>193924.32654037088</v>
      </c>
      <c r="G11" s="67">
        <v>33</v>
      </c>
      <c r="H11" s="56">
        <f t="shared" si="3"/>
        <v>-29250.59701073328</v>
      </c>
      <c r="I11" s="56">
        <f t="shared" si="4"/>
        <v>-330000</v>
      </c>
    </row>
    <row r="12" spans="1:9" x14ac:dyDescent="0.3">
      <c r="A12" s="52">
        <v>9</v>
      </c>
      <c r="B12" s="70" t="s">
        <v>370</v>
      </c>
      <c r="C12" s="53">
        <v>-10000</v>
      </c>
      <c r="D12" s="54">
        <f t="shared" si="0"/>
        <v>-9072.1516365030948</v>
      </c>
      <c r="E12" s="55">
        <f t="shared" si="1"/>
        <v>-927.84836349690522</v>
      </c>
      <c r="F12" s="56">
        <f t="shared" si="2"/>
        <v>192996.47817687396</v>
      </c>
      <c r="G12" s="67">
        <v>33</v>
      </c>
      <c r="H12" s="56">
        <f t="shared" si="3"/>
        <v>-30618.995995397872</v>
      </c>
      <c r="I12" s="56">
        <f t="shared" si="4"/>
        <v>-330000</v>
      </c>
    </row>
    <row r="13" spans="1:9" x14ac:dyDescent="0.3">
      <c r="A13" s="52">
        <v>10</v>
      </c>
      <c r="B13" s="70" t="s">
        <v>371</v>
      </c>
      <c r="C13" s="53">
        <v>-10000</v>
      </c>
      <c r="D13" s="54">
        <f t="shared" si="0"/>
        <v>-9028.7451119092184</v>
      </c>
      <c r="E13" s="55">
        <f t="shared" si="1"/>
        <v>-971.25488809078161</v>
      </c>
      <c r="F13" s="56">
        <f t="shared" si="2"/>
        <v>192025.22328878319</v>
      </c>
      <c r="G13" s="67">
        <v>33</v>
      </c>
      <c r="H13" s="56">
        <f t="shared" si="3"/>
        <v>-32051.411306995793</v>
      </c>
      <c r="I13" s="56">
        <f t="shared" si="4"/>
        <v>-330000</v>
      </c>
    </row>
    <row r="14" spans="1:9" x14ac:dyDescent="0.3">
      <c r="A14" s="52">
        <v>11</v>
      </c>
      <c r="B14" s="70" t="s">
        <v>372</v>
      </c>
      <c r="C14" s="53">
        <v>-10000</v>
      </c>
      <c r="D14" s="54">
        <f t="shared" si="0"/>
        <v>-8983.3079469096028</v>
      </c>
      <c r="E14" s="55">
        <f t="shared" si="1"/>
        <v>-1016.6920530903972</v>
      </c>
      <c r="F14" s="56">
        <f t="shared" si="2"/>
        <v>191008.53123569279</v>
      </c>
      <c r="G14" s="67">
        <v>33</v>
      </c>
      <c r="H14" s="56">
        <f t="shared" si="3"/>
        <v>-33550.837751983105</v>
      </c>
      <c r="I14" s="56">
        <f t="shared" si="4"/>
        <v>-330000</v>
      </c>
    </row>
    <row r="15" spans="1:9" x14ac:dyDescent="0.3">
      <c r="A15" s="52">
        <v>12</v>
      </c>
      <c r="B15" s="70" t="s">
        <v>373</v>
      </c>
      <c r="C15" s="53">
        <v>-10000</v>
      </c>
      <c r="D15" s="54">
        <f t="shared" si="0"/>
        <v>-8935.7451442544971</v>
      </c>
      <c r="E15" s="55">
        <f t="shared" si="1"/>
        <v>-1064.2548557455029</v>
      </c>
      <c r="F15" s="56">
        <f t="shared" si="2"/>
        <v>189944.27637994729</v>
      </c>
      <c r="G15" s="67">
        <v>33</v>
      </c>
      <c r="H15" s="56">
        <f t="shared" si="3"/>
        <v>-35120.410239601595</v>
      </c>
      <c r="I15" s="56">
        <f t="shared" si="4"/>
        <v>-330000</v>
      </c>
    </row>
    <row r="16" spans="1:9" x14ac:dyDescent="0.3">
      <c r="A16" s="52">
        <v>13</v>
      </c>
      <c r="B16" s="70" t="s">
        <v>374</v>
      </c>
      <c r="C16" s="53">
        <v>-10000</v>
      </c>
      <c r="D16" s="54">
        <f t="shared" si="0"/>
        <v>-8885.9572625407618</v>
      </c>
      <c r="E16" s="55">
        <f t="shared" si="1"/>
        <v>-1114.0427374592382</v>
      </c>
      <c r="F16" s="56">
        <f t="shared" si="2"/>
        <v>188830.23364248805</v>
      </c>
      <c r="G16" s="67">
        <v>33</v>
      </c>
      <c r="H16" s="56">
        <f t="shared" si="3"/>
        <v>-36763.410336154862</v>
      </c>
      <c r="I16" s="56">
        <f t="shared" si="4"/>
        <v>-330000</v>
      </c>
    </row>
    <row r="17" spans="1:9" x14ac:dyDescent="0.3">
      <c r="A17" s="52">
        <v>14</v>
      </c>
      <c r="B17" s="70" t="s">
        <v>375</v>
      </c>
      <c r="C17" s="53">
        <v>-10000</v>
      </c>
      <c r="D17" s="54">
        <f t="shared" si="0"/>
        <v>-8833.840208305839</v>
      </c>
      <c r="E17" s="55">
        <f t="shared" si="1"/>
        <v>-1166.159791694161</v>
      </c>
      <c r="F17" s="56">
        <f t="shared" si="2"/>
        <v>187664.07385079388</v>
      </c>
      <c r="G17" s="67">
        <v>33</v>
      </c>
      <c r="H17" s="56">
        <f t="shared" si="3"/>
        <v>-38483.273125907312</v>
      </c>
      <c r="I17" s="56">
        <f t="shared" si="4"/>
        <v>-330000</v>
      </c>
    </row>
    <row r="18" spans="1:9" x14ac:dyDescent="0.3">
      <c r="A18" s="52">
        <v>15</v>
      </c>
      <c r="B18" s="70" t="s">
        <v>376</v>
      </c>
      <c r="C18" s="53">
        <v>-10000</v>
      </c>
      <c r="D18" s="54">
        <f t="shared" si="0"/>
        <v>-8779.2850183955125</v>
      </c>
      <c r="E18" s="55">
        <f t="shared" si="1"/>
        <v>-1220.7149816044875</v>
      </c>
      <c r="F18" s="56">
        <f t="shared" si="2"/>
        <v>186443.3588691894</v>
      </c>
      <c r="G18" s="67">
        <v>33</v>
      </c>
      <c r="H18" s="56">
        <f t="shared" si="3"/>
        <v>-40283.594392948085</v>
      </c>
      <c r="I18" s="56">
        <f t="shared" si="4"/>
        <v>-330000</v>
      </c>
    </row>
    <row r="19" spans="1:9" x14ac:dyDescent="0.3">
      <c r="A19" s="52">
        <v>16</v>
      </c>
      <c r="B19" s="70" t="s">
        <v>377</v>
      </c>
      <c r="C19" s="53">
        <v>-10000</v>
      </c>
      <c r="D19" s="54">
        <f t="shared" si="0"/>
        <v>-8722.1776321503858</v>
      </c>
      <c r="E19" s="55">
        <f t="shared" si="1"/>
        <v>-1277.8223678496142</v>
      </c>
      <c r="F19" s="56">
        <f t="shared" si="2"/>
        <v>185165.53650133978</v>
      </c>
      <c r="G19" s="67">
        <v>33</v>
      </c>
      <c r="H19" s="56">
        <f t="shared" si="3"/>
        <v>-42168.13813903727</v>
      </c>
      <c r="I19" s="56">
        <f t="shared" si="4"/>
        <v>-330000</v>
      </c>
    </row>
    <row r="20" spans="1:9" x14ac:dyDescent="0.3">
      <c r="A20" s="52">
        <v>17</v>
      </c>
      <c r="B20" s="70" t="s">
        <v>378</v>
      </c>
      <c r="C20" s="53">
        <v>-10000</v>
      </c>
      <c r="D20" s="54">
        <f t="shared" si="0"/>
        <v>-8662.3986529348313</v>
      </c>
      <c r="E20" s="55">
        <f t="shared" si="1"/>
        <v>-1337.6013470651687</v>
      </c>
      <c r="F20" s="56">
        <f t="shared" si="2"/>
        <v>183827.9351542746</v>
      </c>
      <c r="G20" s="67">
        <v>33</v>
      </c>
      <c r="H20" s="56">
        <f t="shared" si="3"/>
        <v>-44140.844453150567</v>
      </c>
      <c r="I20" s="56">
        <f t="shared" si="4"/>
        <v>-330000</v>
      </c>
    </row>
    <row r="21" spans="1:9" x14ac:dyDescent="0.3">
      <c r="A21" s="52">
        <v>18</v>
      </c>
      <c r="B21" s="70" t="s">
        <v>379</v>
      </c>
      <c r="C21" s="53">
        <v>-10000</v>
      </c>
      <c r="D21" s="54">
        <f t="shared" si="0"/>
        <v>-8599.8230985097925</v>
      </c>
      <c r="E21" s="55">
        <f t="shared" si="1"/>
        <v>-1400.1769014902075</v>
      </c>
      <c r="F21" s="56">
        <f t="shared" si="2"/>
        <v>182427.75825278441</v>
      </c>
      <c r="G21" s="67">
        <v>33</v>
      </c>
      <c r="H21" s="56">
        <f t="shared" si="3"/>
        <v>-46205.837749176848</v>
      </c>
      <c r="I21" s="56">
        <f t="shared" si="4"/>
        <v>-330000</v>
      </c>
    </row>
    <row r="22" spans="1:9" x14ac:dyDescent="0.3">
      <c r="A22" s="52">
        <v>19</v>
      </c>
      <c r="B22" s="70" t="s">
        <v>380</v>
      </c>
      <c r="C22" s="53">
        <v>-10000</v>
      </c>
      <c r="D22" s="54">
        <f t="shared" si="0"/>
        <v>-8534.3201397275498</v>
      </c>
      <c r="E22" s="55">
        <f t="shared" si="1"/>
        <v>-1465.6798602724502</v>
      </c>
      <c r="F22" s="56">
        <f t="shared" si="2"/>
        <v>180962.07839251196</v>
      </c>
      <c r="G22" s="67">
        <v>33</v>
      </c>
      <c r="H22" s="56">
        <f t="shared" si="3"/>
        <v>-48367.43538899086</v>
      </c>
      <c r="I22" s="56">
        <f t="shared" si="4"/>
        <v>-330000</v>
      </c>
    </row>
    <row r="23" spans="1:9" x14ac:dyDescent="0.3">
      <c r="A23" s="52">
        <v>20</v>
      </c>
      <c r="B23" s="70" t="s">
        <v>381</v>
      </c>
      <c r="C23" s="53">
        <v>-10000</v>
      </c>
      <c r="D23" s="54">
        <f t="shared" si="0"/>
        <v>-8465.7528270021285</v>
      </c>
      <c r="E23" s="55">
        <f t="shared" si="1"/>
        <v>-1534.2471729978715</v>
      </c>
      <c r="F23" s="56">
        <f t="shared" si="2"/>
        <v>179427.83121951408</v>
      </c>
      <c r="G23" s="67">
        <v>33</v>
      </c>
      <c r="H23" s="56">
        <f t="shared" si="3"/>
        <v>-50630.15670892976</v>
      </c>
      <c r="I23" s="56">
        <f t="shared" si="4"/>
        <v>-330000</v>
      </c>
    </row>
    <row r="24" spans="1:9" x14ac:dyDescent="0.3">
      <c r="A24" s="52">
        <v>21</v>
      </c>
      <c r="B24" s="70" t="s">
        <v>382</v>
      </c>
      <c r="C24" s="53">
        <v>-10000</v>
      </c>
      <c r="D24" s="54">
        <f t="shared" si="0"/>
        <v>-8393.9778039834691</v>
      </c>
      <c r="E24" s="55">
        <f t="shared" si="1"/>
        <v>-1606.0221960165309</v>
      </c>
      <c r="F24" s="56">
        <f t="shared" si="2"/>
        <v>177821.80902349754</v>
      </c>
      <c r="G24" s="67">
        <v>33</v>
      </c>
      <c r="H24" s="56">
        <f t="shared" si="3"/>
        <v>-52998.732468545517</v>
      </c>
      <c r="I24" s="56">
        <f t="shared" si="4"/>
        <v>-330000</v>
      </c>
    </row>
    <row r="25" spans="1:9" x14ac:dyDescent="0.3">
      <c r="A25" s="52">
        <v>22</v>
      </c>
      <c r="B25" s="70" t="s">
        <v>383</v>
      </c>
      <c r="C25" s="53">
        <v>-10000</v>
      </c>
      <c r="D25" s="54">
        <f t="shared" si="0"/>
        <v>-8318.8450078367277</v>
      </c>
      <c r="E25" s="55">
        <f t="shared" si="1"/>
        <v>-1681.1549921632723</v>
      </c>
      <c r="F25" s="56">
        <f t="shared" si="2"/>
        <v>176140.65403133427</v>
      </c>
      <c r="G25" s="67">
        <v>33</v>
      </c>
      <c r="H25" s="56">
        <f t="shared" si="3"/>
        <v>-55478.114741387981</v>
      </c>
      <c r="I25" s="56">
        <f t="shared" si="4"/>
        <v>-330000</v>
      </c>
    </row>
    <row r="26" spans="1:9" x14ac:dyDescent="0.3">
      <c r="A26" s="52">
        <v>23</v>
      </c>
      <c r="B26" s="70" t="s">
        <v>384</v>
      </c>
      <c r="C26" s="53">
        <v>-10000</v>
      </c>
      <c r="D26" s="54">
        <f t="shared" si="0"/>
        <v>-8240.1973555000623</v>
      </c>
      <c r="E26" s="55">
        <f t="shared" si="1"/>
        <v>-1759.8026444999377</v>
      </c>
      <c r="F26" s="56">
        <f t="shared" si="2"/>
        <v>174380.85138683434</v>
      </c>
      <c r="G26" s="67">
        <v>33</v>
      </c>
      <c r="H26" s="56">
        <f t="shared" si="3"/>
        <v>-58073.487268497949</v>
      </c>
      <c r="I26" s="56">
        <f t="shared" si="4"/>
        <v>-330000</v>
      </c>
    </row>
    <row r="27" spans="1:9" x14ac:dyDescent="0.3">
      <c r="A27" s="52">
        <v>24</v>
      </c>
      <c r="B27" s="70" t="s">
        <v>385</v>
      </c>
      <c r="C27" s="53">
        <v>-10000</v>
      </c>
      <c r="D27" s="54">
        <f t="shared" si="0"/>
        <v>-8157.8704152649543</v>
      </c>
      <c r="E27" s="55">
        <f t="shared" si="1"/>
        <v>-1842.1295847350457</v>
      </c>
      <c r="F27" s="56">
        <f t="shared" si="2"/>
        <v>172538.72180209929</v>
      </c>
      <c r="G27" s="67">
        <v>33</v>
      </c>
      <c r="H27" s="56">
        <f t="shared" si="3"/>
        <v>-60790.27629625651</v>
      </c>
      <c r="I27" s="56">
        <f t="shared" si="4"/>
        <v>-330000</v>
      </c>
    </row>
    <row r="28" spans="1:9" x14ac:dyDescent="0.3">
      <c r="A28" s="52">
        <v>25</v>
      </c>
      <c r="B28" s="70" t="s">
        <v>386</v>
      </c>
      <c r="C28" s="53">
        <v>-10000</v>
      </c>
      <c r="D28" s="54">
        <f t="shared" si="0"/>
        <v>-8071.6920629924471</v>
      </c>
      <c r="E28" s="55">
        <f t="shared" si="1"/>
        <v>-1928.3079370075529</v>
      </c>
      <c r="F28" s="56">
        <f t="shared" si="2"/>
        <v>170610.41386509174</v>
      </c>
      <c r="G28" s="56">
        <v>33</v>
      </c>
      <c r="H28" s="56">
        <f t="shared" si="3"/>
        <v>-63634.161921249244</v>
      </c>
      <c r="I28" s="56">
        <f t="shared" si="4"/>
        <v>-330000</v>
      </c>
    </row>
    <row r="29" spans="1:9" x14ac:dyDescent="0.3">
      <c r="A29" s="22">
        <v>26</v>
      </c>
      <c r="B29" s="72" t="s">
        <v>387</v>
      </c>
      <c r="C29" s="58">
        <v>-10000</v>
      </c>
      <c r="D29" s="37">
        <f t="shared" si="0"/>
        <v>-7981.482122246498</v>
      </c>
      <c r="E29" s="21">
        <f t="shared" si="1"/>
        <v>-2018.517877753502</v>
      </c>
      <c r="F29" s="23">
        <f t="shared" si="2"/>
        <v>168591.89598733824</v>
      </c>
      <c r="G29" s="23"/>
      <c r="H29" s="23"/>
      <c r="I29" s="23"/>
    </row>
    <row r="30" spans="1:9" x14ac:dyDescent="0.3">
      <c r="A30" s="22">
        <v>27</v>
      </c>
      <c r="B30" s="72" t="s">
        <v>388</v>
      </c>
      <c r="C30" s="58">
        <v>-10000</v>
      </c>
      <c r="D30" s="37">
        <f t="shared" si="0"/>
        <v>-7887.0519875920918</v>
      </c>
      <c r="E30" s="21">
        <f t="shared" si="1"/>
        <v>-2112.9480124079082</v>
      </c>
      <c r="F30" s="23">
        <f t="shared" si="2"/>
        <v>166478.94797493034</v>
      </c>
      <c r="G30" s="23"/>
      <c r="H30" s="23"/>
      <c r="I30" s="23"/>
    </row>
    <row r="31" spans="1:9" x14ac:dyDescent="0.3">
      <c r="A31" s="22">
        <v>28</v>
      </c>
      <c r="B31" s="72" t="s">
        <v>389</v>
      </c>
      <c r="C31" s="58">
        <v>-10000</v>
      </c>
      <c r="D31" s="37">
        <f t="shared" si="0"/>
        <v>-7788.2042302705177</v>
      </c>
      <c r="E31" s="21">
        <f t="shared" si="1"/>
        <v>-2211.7957697294823</v>
      </c>
      <c r="F31" s="23">
        <f t="shared" si="2"/>
        <v>164267.15220520087</v>
      </c>
      <c r="G31" s="23"/>
      <c r="H31" s="23"/>
      <c r="I31" s="23"/>
    </row>
    <row r="32" spans="1:9" x14ac:dyDescent="0.3">
      <c r="A32" s="22">
        <v>29</v>
      </c>
      <c r="B32" s="72" t="s">
        <v>390</v>
      </c>
      <c r="C32" s="58">
        <v>-10000</v>
      </c>
      <c r="D32" s="37">
        <f t="shared" si="0"/>
        <v>-7684.7321854273732</v>
      </c>
      <c r="E32" s="21">
        <f t="shared" si="1"/>
        <v>-2315.2678145726268</v>
      </c>
      <c r="F32" s="23">
        <f t="shared" si="2"/>
        <v>161951.88439062823</v>
      </c>
      <c r="G32" s="23"/>
      <c r="H32" s="23"/>
      <c r="I32" s="23"/>
    </row>
    <row r="33" spans="1:9" x14ac:dyDescent="0.3">
      <c r="A33" s="22">
        <v>30</v>
      </c>
      <c r="B33" s="72" t="s">
        <v>391</v>
      </c>
      <c r="C33" s="58">
        <v>-10000</v>
      </c>
      <c r="D33" s="37">
        <f t="shared" si="0"/>
        <v>-7576.4195200303093</v>
      </c>
      <c r="E33" s="21">
        <f t="shared" si="1"/>
        <v>-2423.5804799696907</v>
      </c>
      <c r="F33" s="23">
        <f t="shared" si="2"/>
        <v>159528.30391065855</v>
      </c>
      <c r="G33" s="23"/>
      <c r="H33" s="23"/>
      <c r="I33" s="23"/>
    </row>
    <row r="34" spans="1:9" x14ac:dyDescent="0.3">
      <c r="A34" s="22">
        <v>31</v>
      </c>
      <c r="B34" s="72" t="s">
        <v>392</v>
      </c>
      <c r="C34" s="58">
        <v>-10000</v>
      </c>
      <c r="D34" s="37">
        <f t="shared" si="0"/>
        <v>-7463.0397805731427</v>
      </c>
      <c r="E34" s="21">
        <f t="shared" si="1"/>
        <v>-2536.9602194268573</v>
      </c>
      <c r="F34" s="23">
        <f t="shared" si="2"/>
        <v>156991.34369123168</v>
      </c>
      <c r="G34" s="23"/>
      <c r="H34" s="23"/>
      <c r="I34" s="23"/>
    </row>
    <row r="35" spans="1:9" x14ac:dyDescent="0.3">
      <c r="A35" s="22">
        <v>32</v>
      </c>
      <c r="B35" s="72" t="s">
        <v>393</v>
      </c>
      <c r="C35" s="58">
        <v>-10000</v>
      </c>
      <c r="D35" s="37">
        <f t="shared" si="0"/>
        <v>-7344.3559196206834</v>
      </c>
      <c r="E35" s="21">
        <f t="shared" si="1"/>
        <v>-2655.6440803793166</v>
      </c>
      <c r="F35" s="23">
        <f t="shared" si="2"/>
        <v>154335.69961085237</v>
      </c>
      <c r="G35" s="23"/>
      <c r="H35" s="23"/>
      <c r="I35" s="23"/>
    </row>
    <row r="36" spans="1:9" x14ac:dyDescent="0.3">
      <c r="A36" s="22">
        <v>33</v>
      </c>
      <c r="B36" s="72" t="s">
        <v>394</v>
      </c>
      <c r="C36" s="58">
        <v>-10000</v>
      </c>
      <c r="D36" s="37">
        <f t="shared" ref="D36:D63" si="5">-F35*$C$64</f>
        <v>-7220.1198002044457</v>
      </c>
      <c r="E36" s="21">
        <f t="shared" si="1"/>
        <v>-2779.8801997955543</v>
      </c>
      <c r="F36" s="23">
        <f t="shared" si="2"/>
        <v>151555.81941105681</v>
      </c>
      <c r="G36" s="23"/>
      <c r="H36" s="23"/>
      <c r="I36" s="23"/>
    </row>
    <row r="37" spans="1:9" x14ac:dyDescent="0.3">
      <c r="A37" s="22">
        <v>34</v>
      </c>
      <c r="B37" s="72" t="s">
        <v>395</v>
      </c>
      <c r="C37" s="58">
        <v>-10000</v>
      </c>
      <c r="D37" s="37">
        <f t="shared" si="5"/>
        <v>-7090.0716770330209</v>
      </c>
      <c r="E37" s="21">
        <f t="shared" si="1"/>
        <v>-2909.9283229669791</v>
      </c>
      <c r="F37" s="23">
        <f t="shared" si="2"/>
        <v>148645.89108808985</v>
      </c>
      <c r="G37" s="23"/>
      <c r="H37" s="23"/>
      <c r="I37" s="23"/>
    </row>
    <row r="38" spans="1:9" x14ac:dyDescent="0.3">
      <c r="A38" s="22">
        <v>35</v>
      </c>
      <c r="B38" s="72" t="s">
        <v>396</v>
      </c>
      <c r="C38" s="58">
        <v>-10000</v>
      </c>
      <c r="D38" s="37">
        <f t="shared" si="5"/>
        <v>-6953.939653432486</v>
      </c>
      <c r="E38" s="21">
        <f t="shared" si="1"/>
        <v>-3046.060346567514</v>
      </c>
      <c r="F38" s="23">
        <f t="shared" si="2"/>
        <v>145599.83074152234</v>
      </c>
      <c r="G38" s="23"/>
      <c r="H38" s="23"/>
      <c r="I38" s="23"/>
    </row>
    <row r="39" spans="1:9" x14ac:dyDescent="0.3">
      <c r="A39" s="22">
        <v>36</v>
      </c>
      <c r="B39" s="72" t="s">
        <v>397</v>
      </c>
      <c r="C39" s="58">
        <v>-10000</v>
      </c>
      <c r="D39" s="37">
        <f t="shared" si="5"/>
        <v>-6811.439112881445</v>
      </c>
      <c r="E39" s="21">
        <f t="shared" si="1"/>
        <v>-3188.560887118555</v>
      </c>
      <c r="F39" s="23">
        <f t="shared" si="2"/>
        <v>142411.26985440377</v>
      </c>
      <c r="G39" s="23"/>
      <c r="H39" s="23"/>
      <c r="I39" s="23"/>
    </row>
    <row r="40" spans="1:9" x14ac:dyDescent="0.3">
      <c r="A40" s="22">
        <v>37</v>
      </c>
      <c r="B40" s="72" t="s">
        <v>398</v>
      </c>
      <c r="C40" s="58">
        <v>-10000</v>
      </c>
      <c r="D40" s="37">
        <f t="shared" si="5"/>
        <v>-6662.2721239521807</v>
      </c>
      <c r="E40" s="21">
        <f t="shared" si="1"/>
        <v>-3337.7278760478193</v>
      </c>
      <c r="F40" s="23">
        <f t="shared" si="2"/>
        <v>139073.54197835596</v>
      </c>
      <c r="G40" s="23"/>
      <c r="H40" s="23"/>
      <c r="I40" s="23"/>
    </row>
    <row r="41" spans="1:9" x14ac:dyDescent="0.3">
      <c r="A41" s="22">
        <v>38</v>
      </c>
      <c r="B41" s="72" t="s">
        <v>399</v>
      </c>
      <c r="C41" s="58">
        <v>-10000</v>
      </c>
      <c r="D41" s="37">
        <f t="shared" si="5"/>
        <v>-6506.1268174138313</v>
      </c>
      <c r="E41" s="21">
        <f t="shared" si="1"/>
        <v>-3493.8731825861687</v>
      </c>
      <c r="F41" s="23">
        <f t="shared" si="2"/>
        <v>135579.6687957698</v>
      </c>
      <c r="G41" s="23"/>
      <c r="H41" s="23"/>
      <c r="I41" s="23"/>
    </row>
    <row r="42" spans="1:9" x14ac:dyDescent="0.3">
      <c r="A42" s="22">
        <v>39</v>
      </c>
      <c r="B42" s="72" t="s">
        <v>400</v>
      </c>
      <c r="C42" s="58">
        <v>-10000</v>
      </c>
      <c r="D42" s="37">
        <f t="shared" si="5"/>
        <v>-6342.6767341952382</v>
      </c>
      <c r="E42" s="21">
        <f t="shared" si="1"/>
        <v>-3657.3232658047618</v>
      </c>
      <c r="F42" s="23">
        <f t="shared" si="2"/>
        <v>131922.34552996504</v>
      </c>
      <c r="G42" s="23"/>
      <c r="H42" s="23"/>
      <c r="I42" s="23"/>
    </row>
    <row r="43" spans="1:9" x14ac:dyDescent="0.3">
      <c r="A43" s="22">
        <v>40</v>
      </c>
      <c r="B43" s="72" t="s">
        <v>401</v>
      </c>
      <c r="C43" s="58">
        <v>-10000</v>
      </c>
      <c r="D43" s="37">
        <f t="shared" si="5"/>
        <v>-6171.5801428442592</v>
      </c>
      <c r="E43" s="21">
        <f t="shared" si="1"/>
        <v>-3828.4198571557408</v>
      </c>
      <c r="F43" s="23">
        <f t="shared" si="2"/>
        <v>128093.9256728093</v>
      </c>
      <c r="G43" s="23"/>
      <c r="H43" s="23"/>
      <c r="I43" s="23"/>
    </row>
    <row r="44" spans="1:9" x14ac:dyDescent="0.3">
      <c r="A44" s="22">
        <v>41</v>
      </c>
      <c r="B44" s="72" t="s">
        <v>402</v>
      </c>
      <c r="C44" s="58">
        <v>-10000</v>
      </c>
      <c r="D44" s="37">
        <f t="shared" si="5"/>
        <v>-5992.4793250565235</v>
      </c>
      <c r="E44" s="21">
        <f t="shared" si="1"/>
        <v>-4007.5206749434765</v>
      </c>
      <c r="F44" s="23">
        <f t="shared" si="2"/>
        <v>124086.40499786583</v>
      </c>
      <c r="G44" s="23"/>
      <c r="H44" s="23"/>
      <c r="I44" s="23"/>
    </row>
    <row r="45" spans="1:9" x14ac:dyDescent="0.3">
      <c r="A45" s="22">
        <v>42</v>
      </c>
      <c r="B45" s="72" t="s">
        <v>403</v>
      </c>
      <c r="C45" s="58">
        <v>-10000</v>
      </c>
      <c r="D45" s="37">
        <f t="shared" si="5"/>
        <v>-5804.9998277798386</v>
      </c>
      <c r="E45" s="21">
        <f t="shared" si="1"/>
        <v>-4195.0001722201614</v>
      </c>
      <c r="F45" s="23">
        <f t="shared" si="2"/>
        <v>119891.40482564567</v>
      </c>
      <c r="G45" s="23"/>
      <c r="H45" s="23"/>
      <c r="I45" s="23"/>
    </row>
    <row r="46" spans="1:9" x14ac:dyDescent="0.3">
      <c r="A46" s="22">
        <v>43</v>
      </c>
      <c r="B46" s="72" t="s">
        <v>404</v>
      </c>
      <c r="C46" s="58">
        <v>-10000</v>
      </c>
      <c r="D46" s="37">
        <f t="shared" si="5"/>
        <v>-5608.7496803306221</v>
      </c>
      <c r="E46" s="21">
        <f t="shared" si="1"/>
        <v>-4391.2503196693779</v>
      </c>
      <c r="F46" s="23">
        <f t="shared" si="2"/>
        <v>115500.1545059763</v>
      </c>
      <c r="G46" s="23"/>
      <c r="H46" s="23"/>
      <c r="I46" s="23"/>
    </row>
    <row r="47" spans="1:9" x14ac:dyDescent="0.3">
      <c r="A47" s="22">
        <v>44</v>
      </c>
      <c r="B47" s="72" t="s">
        <v>405</v>
      </c>
      <c r="C47" s="58">
        <v>-10000</v>
      </c>
      <c r="D47" s="37">
        <f t="shared" si="5"/>
        <v>-5403.3185748855312</v>
      </c>
      <c r="E47" s="21">
        <f t="shared" si="1"/>
        <v>-4596.6814251144688</v>
      </c>
      <c r="F47" s="23">
        <f t="shared" si="2"/>
        <v>110903.47308086183</v>
      </c>
      <c r="G47" s="23"/>
      <c r="H47" s="23"/>
      <c r="I47" s="23"/>
    </row>
    <row r="48" spans="1:9" x14ac:dyDescent="0.3">
      <c r="A48" s="22">
        <v>45</v>
      </c>
      <c r="B48" s="72" t="s">
        <v>406</v>
      </c>
      <c r="C48" s="58">
        <v>-10000</v>
      </c>
      <c r="D48" s="37">
        <f t="shared" si="5"/>
        <v>-5188.2770086349237</v>
      </c>
      <c r="E48" s="21">
        <f t="shared" si="1"/>
        <v>-4811.7229913650763</v>
      </c>
      <c r="F48" s="23">
        <f t="shared" si="2"/>
        <v>106091.75008949675</v>
      </c>
      <c r="G48" s="23"/>
      <c r="H48" s="23"/>
      <c r="I48" s="23"/>
    </row>
    <row r="49" spans="1:9" x14ac:dyDescent="0.3">
      <c r="A49" s="22">
        <v>46</v>
      </c>
      <c r="B49" s="72" t="s">
        <v>407</v>
      </c>
      <c r="C49" s="58">
        <v>-10000</v>
      </c>
      <c r="D49" s="37">
        <f t="shared" si="5"/>
        <v>-4963.1753858046141</v>
      </c>
      <c r="E49" s="21">
        <f t="shared" si="1"/>
        <v>-5036.8246141953859</v>
      </c>
      <c r="F49" s="23">
        <f t="shared" si="2"/>
        <v>101054.92547530137</v>
      </c>
      <c r="G49" s="23"/>
      <c r="H49" s="23"/>
      <c r="I49" s="23"/>
    </row>
    <row r="50" spans="1:9" x14ac:dyDescent="0.3">
      <c r="A50" s="22">
        <v>47</v>
      </c>
      <c r="B50" s="72" t="s">
        <v>408</v>
      </c>
      <c r="C50" s="58">
        <v>-10000</v>
      </c>
      <c r="D50" s="37">
        <f t="shared" si="5"/>
        <v>-4727.5430776684861</v>
      </c>
      <c r="E50" s="21">
        <f t="shared" si="1"/>
        <v>-5272.4569223315139</v>
      </c>
      <c r="F50" s="23">
        <f t="shared" si="2"/>
        <v>95782.468552969847</v>
      </c>
      <c r="G50" s="23"/>
      <c r="H50" s="23"/>
      <c r="I50" s="23"/>
    </row>
    <row r="51" spans="1:9" x14ac:dyDescent="0.3">
      <c r="A51" s="22">
        <v>48</v>
      </c>
      <c r="B51" s="72" t="s">
        <v>409</v>
      </c>
      <c r="C51" s="58">
        <v>-10000</v>
      </c>
      <c r="D51" s="37">
        <f t="shared" si="5"/>
        <v>-4480.8874385866911</v>
      </c>
      <c r="E51" s="21">
        <f t="shared" si="1"/>
        <v>-5519.1125614133089</v>
      </c>
      <c r="F51" s="23">
        <f t="shared" si="2"/>
        <v>90263.355991556542</v>
      </c>
      <c r="G51" s="23"/>
      <c r="H51" s="23"/>
      <c r="I51" s="23"/>
    </row>
    <row r="52" spans="1:9" x14ac:dyDescent="0.3">
      <c r="A52" s="22">
        <v>49</v>
      </c>
      <c r="B52" s="72" t="s">
        <v>410</v>
      </c>
      <c r="C52" s="58">
        <v>-10000</v>
      </c>
      <c r="D52" s="37">
        <f t="shared" si="5"/>
        <v>-4222.6927760122308</v>
      </c>
      <c r="E52" s="21">
        <f t="shared" si="1"/>
        <v>-5777.3072239877692</v>
      </c>
      <c r="F52" s="23">
        <f t="shared" si="2"/>
        <v>84486.048767568776</v>
      </c>
      <c r="G52" s="23"/>
      <c r="H52" s="23"/>
      <c r="I52" s="23"/>
    </row>
    <row r="53" spans="1:9" x14ac:dyDescent="0.3">
      <c r="A53" s="22">
        <v>50</v>
      </c>
      <c r="B53" s="72" t="s">
        <v>411</v>
      </c>
      <c r="C53" s="58">
        <v>-10000</v>
      </c>
      <c r="D53" s="37">
        <f t="shared" si="5"/>
        <v>-3952.4192723124743</v>
      </c>
      <c r="E53" s="21">
        <f t="shared" si="1"/>
        <v>-6047.5807276875257</v>
      </c>
      <c r="F53" s="23">
        <f t="shared" si="2"/>
        <v>78438.468039881249</v>
      </c>
      <c r="G53" s="23"/>
      <c r="H53" s="23"/>
      <c r="I53" s="23"/>
    </row>
    <row r="54" spans="1:9" x14ac:dyDescent="0.3">
      <c r="A54" s="22">
        <v>51</v>
      </c>
      <c r="B54" s="72" t="s">
        <v>412</v>
      </c>
      <c r="C54" s="58">
        <v>-10000</v>
      </c>
      <c r="D54" s="37">
        <f t="shared" si="5"/>
        <v>-3669.5018561514162</v>
      </c>
      <c r="E54" s="21">
        <f t="shared" si="1"/>
        <v>-6330.4981438485838</v>
      </c>
      <c r="F54" s="23">
        <f t="shared" si="2"/>
        <v>72107.969896032664</v>
      </c>
      <c r="G54" s="23"/>
      <c r="H54" s="23"/>
      <c r="I54" s="23"/>
    </row>
    <row r="55" spans="1:9" x14ac:dyDescent="0.3">
      <c r="A55" s="22">
        <v>52</v>
      </c>
      <c r="B55" s="72" t="s">
        <v>413</v>
      </c>
      <c r="C55" s="58">
        <v>-10000</v>
      </c>
      <c r="D55" s="37">
        <f t="shared" si="5"/>
        <v>-3373.3490210730397</v>
      </c>
      <c r="E55" s="21">
        <f t="shared" si="1"/>
        <v>-6626.6509789269603</v>
      </c>
      <c r="F55" s="23">
        <f t="shared" si="2"/>
        <v>65481.318917105702</v>
      </c>
      <c r="G55" s="23"/>
      <c r="H55" s="23"/>
      <c r="I55" s="23"/>
    </row>
    <row r="56" spans="1:9" x14ac:dyDescent="0.3">
      <c r="A56" s="22">
        <v>53</v>
      </c>
      <c r="B56" s="72" t="s">
        <v>414</v>
      </c>
      <c r="C56" s="58">
        <v>-10000</v>
      </c>
      <c r="D56" s="37">
        <f t="shared" si="5"/>
        <v>-3063.3415888157369</v>
      </c>
      <c r="E56" s="21">
        <f t="shared" si="1"/>
        <v>-6936.6584111842631</v>
      </c>
      <c r="F56" s="23">
        <f t="shared" si="2"/>
        <v>58544.660505921442</v>
      </c>
      <c r="G56" s="23"/>
      <c r="H56" s="23"/>
      <c r="I56" s="23"/>
    </row>
    <row r="57" spans="1:9" x14ac:dyDescent="0.3">
      <c r="A57" s="22">
        <v>54</v>
      </c>
      <c r="B57" s="72" t="s">
        <v>415</v>
      </c>
      <c r="C57" s="58">
        <v>-10000</v>
      </c>
      <c r="D57" s="37">
        <f t="shared" si="5"/>
        <v>-2738.8314147722167</v>
      </c>
      <c r="E57" s="21">
        <f t="shared" si="1"/>
        <v>-7261.1685852277833</v>
      </c>
      <c r="F57" s="23">
        <f t="shared" si="2"/>
        <v>51283.491920693661</v>
      </c>
      <c r="G57" s="23"/>
      <c r="H57" s="23"/>
      <c r="I57" s="23"/>
    </row>
    <row r="58" spans="1:9" x14ac:dyDescent="0.3">
      <c r="A58" s="22">
        <v>55</v>
      </c>
      <c r="B58" s="72" t="s">
        <v>416</v>
      </c>
      <c r="C58" s="58">
        <v>-10000</v>
      </c>
      <c r="D58" s="37">
        <f t="shared" si="5"/>
        <v>-2399.1400328883383</v>
      </c>
      <c r="E58" s="21">
        <f t="shared" si="1"/>
        <v>-7600.8599671116617</v>
      </c>
      <c r="F58" s="23">
        <f t="shared" si="2"/>
        <v>43682.631953582</v>
      </c>
      <c r="G58" s="23"/>
      <c r="H58" s="23"/>
      <c r="I58" s="23"/>
    </row>
    <row r="59" spans="1:9" x14ac:dyDescent="0.3">
      <c r="A59" s="22">
        <v>56</v>
      </c>
      <c r="B59" s="72" t="s">
        <v>417</v>
      </c>
      <c r="C59" s="58">
        <v>-10000</v>
      </c>
      <c r="D59" s="37">
        <f t="shared" si="5"/>
        <v>-2043.557237167721</v>
      </c>
      <c r="E59" s="21">
        <f t="shared" si="1"/>
        <v>-7956.4427628322792</v>
      </c>
      <c r="F59" s="23">
        <f t="shared" si="2"/>
        <v>35726.189190749719</v>
      </c>
      <c r="G59" s="23"/>
      <c r="H59" s="23"/>
      <c r="I59" s="23"/>
    </row>
    <row r="60" spans="1:9" x14ac:dyDescent="0.3">
      <c r="A60" s="22">
        <v>57</v>
      </c>
      <c r="B60" s="72" t="s">
        <v>418</v>
      </c>
      <c r="C60" s="58">
        <v>-10000</v>
      </c>
      <c r="D60" s="37">
        <f t="shared" si="5"/>
        <v>-1671.3395968164198</v>
      </c>
      <c r="E60" s="21">
        <f t="shared" si="1"/>
        <v>-8328.6604031835795</v>
      </c>
      <c r="F60" s="23">
        <f t="shared" si="2"/>
        <v>27397.528787566138</v>
      </c>
      <c r="G60" s="23"/>
      <c r="H60" s="23"/>
      <c r="I60" s="23"/>
    </row>
    <row r="61" spans="1:9" x14ac:dyDescent="0.3">
      <c r="A61" s="22">
        <v>58</v>
      </c>
      <c r="B61" s="72" t="s">
        <v>419</v>
      </c>
      <c r="C61" s="58">
        <v>-10000</v>
      </c>
      <c r="D61" s="37">
        <f t="shared" si="5"/>
        <v>-1281.7089019232203</v>
      </c>
      <c r="E61" s="21">
        <f t="shared" si="1"/>
        <v>-8718.2910980767792</v>
      </c>
      <c r="F61" s="23">
        <f t="shared" si="2"/>
        <v>18679.23768948936</v>
      </c>
      <c r="G61" s="23"/>
      <c r="H61" s="23"/>
      <c r="I61" s="23"/>
    </row>
    <row r="62" spans="1:9" x14ac:dyDescent="0.3">
      <c r="A62" s="22">
        <v>59</v>
      </c>
      <c r="B62" s="73" t="s">
        <v>420</v>
      </c>
      <c r="C62" s="58">
        <v>-10000</v>
      </c>
      <c r="D62" s="37">
        <f t="shared" si="5"/>
        <v>-873.85053642588286</v>
      </c>
      <c r="E62" s="21">
        <f t="shared" si="1"/>
        <v>-9126.1494635741165</v>
      </c>
      <c r="F62" s="23">
        <f t="shared" si="2"/>
        <v>9553.088225915244</v>
      </c>
      <c r="G62" s="23"/>
      <c r="H62" s="23"/>
      <c r="I62" s="23"/>
    </row>
    <row r="63" spans="1:9" ht="16.8" thickBot="1" x14ac:dyDescent="0.35">
      <c r="A63" s="31">
        <v>60</v>
      </c>
      <c r="B63" s="73" t="s">
        <v>421</v>
      </c>
      <c r="C63" s="58">
        <v>-10000</v>
      </c>
      <c r="D63" s="38">
        <f t="shared" si="5"/>
        <v>-446.9117749616276</v>
      </c>
      <c r="E63" s="32">
        <f t="shared" si="1"/>
        <v>-9553.0882250383729</v>
      </c>
      <c r="F63" s="33">
        <f t="shared" si="2"/>
        <v>8.768711268203333E-7</v>
      </c>
      <c r="G63" s="33"/>
      <c r="H63" s="33"/>
      <c r="I63" s="33"/>
    </row>
    <row r="64" spans="1:9" x14ac:dyDescent="0.3">
      <c r="A64" s="276" t="s">
        <v>432</v>
      </c>
      <c r="B64" s="277"/>
      <c r="C64" s="63">
        <f>IRR(C3:C63)</f>
        <v>4.6781916422509617E-2</v>
      </c>
      <c r="D64" s="26"/>
      <c r="E64" s="34"/>
      <c r="F64" s="65"/>
      <c r="G64" s="65" t="s">
        <v>425</v>
      </c>
      <c r="H64" s="51">
        <f>SUM(H3:H63)</f>
        <v>-950096.19663614128</v>
      </c>
      <c r="I64" s="51">
        <f>SUM(I3:I63)</f>
        <v>-7950000</v>
      </c>
    </row>
    <row r="65" spans="1:9" ht="21" customHeight="1" thickBot="1" x14ac:dyDescent="0.35">
      <c r="A65" s="278" t="s">
        <v>433</v>
      </c>
      <c r="B65" s="279"/>
      <c r="C65" s="64">
        <f>C64*12</f>
        <v>0.56138299707011541</v>
      </c>
      <c r="D65" s="62"/>
      <c r="E65" s="24"/>
      <c r="F65" s="25"/>
      <c r="G65" s="25"/>
      <c r="H65" s="25"/>
      <c r="I65" s="25"/>
    </row>
    <row r="66" spans="1:9" x14ac:dyDescent="0.3">
      <c r="A66" s="66" t="s">
        <v>327</v>
      </c>
      <c r="B66" s="74" t="s">
        <v>541</v>
      </c>
    </row>
    <row r="67" spans="1:9" ht="33" customHeight="1" x14ac:dyDescent="0.3">
      <c r="A67" s="66" t="s">
        <v>328</v>
      </c>
      <c r="B67" s="280" t="s">
        <v>554</v>
      </c>
      <c r="C67" s="280"/>
      <c r="D67" s="280"/>
      <c r="E67" s="280"/>
      <c r="F67" s="280"/>
      <c r="G67" s="280"/>
      <c r="H67" s="280"/>
    </row>
    <row r="68" spans="1:9" ht="16.2" customHeight="1" x14ac:dyDescent="0.3">
      <c r="A68" s="66" t="s">
        <v>334</v>
      </c>
      <c r="B68" s="280" t="s">
        <v>542</v>
      </c>
      <c r="C68" s="280"/>
      <c r="D68" s="280"/>
      <c r="E68" s="280"/>
      <c r="F68" s="280"/>
      <c r="G68" s="280"/>
      <c r="H68" s="280"/>
    </row>
    <row r="69" spans="1:9" ht="51" customHeight="1" x14ac:dyDescent="0.3">
      <c r="A69" s="66" t="s">
        <v>337</v>
      </c>
      <c r="B69" s="281" t="s">
        <v>618</v>
      </c>
      <c r="C69" s="281"/>
      <c r="D69" s="281"/>
      <c r="E69" s="281"/>
      <c r="F69" s="281"/>
      <c r="G69" s="281"/>
      <c r="H69" s="281"/>
    </row>
    <row r="70" spans="1:9" x14ac:dyDescent="0.3">
      <c r="A70" s="66" t="s">
        <v>430</v>
      </c>
      <c r="B70" s="74" t="s">
        <v>331</v>
      </c>
    </row>
    <row r="71" spans="1:9" ht="39" customHeight="1" x14ac:dyDescent="0.3">
      <c r="A71" s="66" t="s">
        <v>428</v>
      </c>
      <c r="B71" s="280" t="s">
        <v>630</v>
      </c>
      <c r="C71" s="280"/>
      <c r="D71" s="280"/>
      <c r="E71" s="280"/>
      <c r="F71" s="280"/>
      <c r="G71" s="280"/>
      <c r="H71" s="280"/>
    </row>
    <row r="72" spans="1:9" ht="43.8" customHeight="1" x14ac:dyDescent="0.3">
      <c r="A72" s="66" t="s">
        <v>437</v>
      </c>
      <c r="B72" s="281" t="s">
        <v>611</v>
      </c>
      <c r="C72" s="281"/>
      <c r="D72" s="281"/>
      <c r="E72" s="281"/>
      <c r="F72" s="281"/>
      <c r="G72" s="281"/>
      <c r="H72" s="281"/>
    </row>
  </sheetData>
  <mergeCells count="7">
    <mergeCell ref="A64:B64"/>
    <mergeCell ref="A65:B65"/>
    <mergeCell ref="B68:H68"/>
    <mergeCell ref="B71:H71"/>
    <mergeCell ref="B72:H72"/>
    <mergeCell ref="B67:H67"/>
    <mergeCell ref="B69:H69"/>
  </mergeCells>
  <phoneticPr fontId="2" type="noConversion"/>
  <pageMargins left="0.70866141732283472" right="0.70866141732283472" top="0.74803149606299213" bottom="0.74803149606299213" header="0.31496062992125984" footer="0.31496062992125984"/>
  <pageSetup paperSize="8" scale="77" fitToHeight="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5"/>
  <sheetViews>
    <sheetView topLeftCell="A7" zoomScale="80" zoomScaleNormal="80" workbookViewId="0">
      <selection activeCell="L12" sqref="L12"/>
    </sheetView>
  </sheetViews>
  <sheetFormatPr defaultColWidth="10.6640625" defaultRowHeight="16.2" x14ac:dyDescent="0.3"/>
  <cols>
    <col min="1" max="1" width="7.109375" style="145" customWidth="1"/>
    <col min="2" max="2" width="10.6640625" style="144"/>
    <col min="3" max="3" width="23.44140625" style="144" customWidth="1"/>
    <col min="4" max="4" width="10.6640625" style="144"/>
    <col min="5" max="5" width="10.6640625" style="145"/>
    <col min="6" max="6" width="6.109375" style="145" bestFit="1" customWidth="1"/>
    <col min="7" max="7" width="16.21875" style="146" customWidth="1"/>
    <col min="8" max="8" width="10.5546875" style="147" bestFit="1" customWidth="1"/>
    <col min="9" max="9" width="24.6640625" style="144" customWidth="1"/>
    <col min="10" max="10" width="10.6640625" style="144"/>
    <col min="11" max="11" width="12.77734375" style="146" bestFit="1" customWidth="1"/>
    <col min="12" max="12" width="22.21875" style="144" customWidth="1"/>
    <col min="13" max="13" width="23.44140625" style="144" customWidth="1"/>
    <col min="14" max="14" width="25.44140625" style="144" customWidth="1"/>
    <col min="15" max="16384" width="10.6640625" style="144"/>
  </cols>
  <sheetData>
    <row r="1" spans="1:15" s="188" customFormat="1" ht="25.8" customHeight="1" thickBot="1" x14ac:dyDescent="0.35">
      <c r="A1" s="185" t="s">
        <v>634</v>
      </c>
      <c r="E1" s="189"/>
      <c r="F1" s="189"/>
      <c r="G1" s="190"/>
      <c r="H1" s="191"/>
      <c r="K1" s="190"/>
    </row>
    <row r="2" spans="1:15" ht="21" customHeight="1" thickBot="1" x14ac:dyDescent="0.35">
      <c r="A2" s="255" t="s">
        <v>0</v>
      </c>
      <c r="B2" s="255" t="s">
        <v>132</v>
      </c>
      <c r="C2" s="257" t="s">
        <v>322</v>
      </c>
      <c r="D2" s="272" t="s">
        <v>282</v>
      </c>
      <c r="E2" s="272"/>
      <c r="F2" s="272"/>
      <c r="G2" s="272"/>
      <c r="H2" s="272"/>
      <c r="I2" s="272"/>
      <c r="J2" s="272" t="s">
        <v>286</v>
      </c>
      <c r="K2" s="272"/>
      <c r="L2" s="272"/>
      <c r="M2" s="272"/>
      <c r="N2" s="270" t="s">
        <v>76</v>
      </c>
    </row>
    <row r="3" spans="1:15" ht="33" thickBot="1" x14ac:dyDescent="0.35">
      <c r="A3" s="255"/>
      <c r="B3" s="255"/>
      <c r="C3" s="257"/>
      <c r="D3" s="148" t="s">
        <v>1</v>
      </c>
      <c r="E3" s="149" t="s">
        <v>281</v>
      </c>
      <c r="F3" s="149" t="s">
        <v>423</v>
      </c>
      <c r="G3" s="150" t="s">
        <v>279</v>
      </c>
      <c r="H3" s="149" t="s">
        <v>497</v>
      </c>
      <c r="I3" s="149" t="s">
        <v>280</v>
      </c>
      <c r="J3" s="151" t="s">
        <v>284</v>
      </c>
      <c r="K3" s="152" t="s">
        <v>285</v>
      </c>
      <c r="L3" s="151" t="s">
        <v>283</v>
      </c>
      <c r="M3" s="149" t="s">
        <v>95</v>
      </c>
      <c r="N3" s="271"/>
    </row>
    <row r="4" spans="1:15" ht="49.2" thickBot="1" x14ac:dyDescent="0.35">
      <c r="A4" s="167">
        <v>1</v>
      </c>
      <c r="B4" s="164" t="s">
        <v>98</v>
      </c>
      <c r="C4" s="164" t="s">
        <v>97</v>
      </c>
      <c r="D4" s="164" t="s">
        <v>22</v>
      </c>
      <c r="E4" s="165" t="s">
        <v>254</v>
      </c>
      <c r="F4" s="165">
        <v>1</v>
      </c>
      <c r="G4" s="166">
        <v>600000</v>
      </c>
      <c r="H4" s="192" t="s">
        <v>444</v>
      </c>
      <c r="I4" s="164" t="s">
        <v>456</v>
      </c>
      <c r="J4" s="238" t="s">
        <v>24</v>
      </c>
      <c r="K4" s="252">
        <v>1800000</v>
      </c>
      <c r="L4" s="238" t="s">
        <v>649</v>
      </c>
      <c r="M4" s="236" t="s">
        <v>141</v>
      </c>
      <c r="N4" s="169"/>
    </row>
    <row r="5" spans="1:15" ht="81.599999999999994" thickBot="1" x14ac:dyDescent="0.35">
      <c r="A5" s="167">
        <v>2</v>
      </c>
      <c r="B5" s="164" t="s">
        <v>23</v>
      </c>
      <c r="C5" s="164" t="s">
        <v>100</v>
      </c>
      <c r="D5" s="164" t="s">
        <v>22</v>
      </c>
      <c r="E5" s="165" t="s">
        <v>253</v>
      </c>
      <c r="F5" s="165">
        <v>1</v>
      </c>
      <c r="G5" s="166">
        <v>600000</v>
      </c>
      <c r="H5" s="192" t="s">
        <v>444</v>
      </c>
      <c r="I5" s="164" t="s">
        <v>457</v>
      </c>
      <c r="J5" s="247"/>
      <c r="K5" s="253"/>
      <c r="L5" s="247"/>
      <c r="M5" s="282"/>
      <c r="N5" s="169"/>
    </row>
    <row r="6" spans="1:15" ht="81.599999999999994" thickBot="1" x14ac:dyDescent="0.35">
      <c r="A6" s="167">
        <v>3</v>
      </c>
      <c r="B6" s="164" t="s">
        <v>613</v>
      </c>
      <c r="C6" s="164" t="s">
        <v>99</v>
      </c>
      <c r="D6" s="164" t="s">
        <v>22</v>
      </c>
      <c r="E6" s="165" t="s">
        <v>254</v>
      </c>
      <c r="F6" s="165">
        <v>1</v>
      </c>
      <c r="G6" s="166">
        <v>600000</v>
      </c>
      <c r="H6" s="192" t="s">
        <v>444</v>
      </c>
      <c r="I6" s="164" t="s">
        <v>458</v>
      </c>
      <c r="J6" s="239"/>
      <c r="K6" s="254"/>
      <c r="L6" s="239"/>
      <c r="M6" s="237"/>
      <c r="N6" s="169"/>
    </row>
    <row r="7" spans="1:15" ht="81.599999999999994" thickBot="1" x14ac:dyDescent="0.35">
      <c r="A7" s="167">
        <v>4</v>
      </c>
      <c r="B7" s="164" t="s">
        <v>104</v>
      </c>
      <c r="C7" s="164" t="s">
        <v>91</v>
      </c>
      <c r="D7" s="164" t="s">
        <v>118</v>
      </c>
      <c r="E7" s="165" t="s">
        <v>256</v>
      </c>
      <c r="F7" s="165">
        <v>1</v>
      </c>
      <c r="G7" s="166">
        <v>600000</v>
      </c>
      <c r="H7" s="192" t="s">
        <v>444</v>
      </c>
      <c r="I7" s="164" t="s">
        <v>459</v>
      </c>
      <c r="J7" s="167" t="s">
        <v>203</v>
      </c>
      <c r="K7" s="168" t="s">
        <v>203</v>
      </c>
      <c r="L7" s="164" t="s">
        <v>203</v>
      </c>
      <c r="M7" s="164" t="s">
        <v>202</v>
      </c>
      <c r="N7" s="169"/>
    </row>
    <row r="8" spans="1:15" ht="49.2" thickBot="1" x14ac:dyDescent="0.35">
      <c r="A8" s="167">
        <v>5</v>
      </c>
      <c r="B8" s="164" t="s">
        <v>28</v>
      </c>
      <c r="C8" s="164" t="s">
        <v>94</v>
      </c>
      <c r="D8" s="164" t="s">
        <v>22</v>
      </c>
      <c r="E8" s="165" t="s">
        <v>259</v>
      </c>
      <c r="F8" s="165">
        <v>1</v>
      </c>
      <c r="G8" s="166">
        <v>600000</v>
      </c>
      <c r="H8" s="192" t="s">
        <v>444</v>
      </c>
      <c r="I8" s="164" t="s">
        <v>456</v>
      </c>
      <c r="J8" s="164" t="s">
        <v>29</v>
      </c>
      <c r="K8" s="170">
        <v>600000</v>
      </c>
      <c r="L8" s="164" t="s">
        <v>655</v>
      </c>
      <c r="M8" s="164" t="s">
        <v>141</v>
      </c>
      <c r="N8" s="169"/>
    </row>
    <row r="9" spans="1:15" ht="49.2" thickBot="1" x14ac:dyDescent="0.35">
      <c r="A9" s="167">
        <v>6</v>
      </c>
      <c r="B9" s="164" t="s">
        <v>30</v>
      </c>
      <c r="C9" s="164" t="s">
        <v>621</v>
      </c>
      <c r="D9" s="164" t="s">
        <v>22</v>
      </c>
      <c r="E9" s="165" t="s">
        <v>260</v>
      </c>
      <c r="F9" s="165">
        <v>1</v>
      </c>
      <c r="G9" s="166">
        <v>600000</v>
      </c>
      <c r="H9" s="192" t="s">
        <v>444</v>
      </c>
      <c r="I9" s="164" t="s">
        <v>469</v>
      </c>
      <c r="J9" s="164" t="s">
        <v>31</v>
      </c>
      <c r="K9" s="170">
        <v>600000</v>
      </c>
      <c r="L9" s="164" t="s">
        <v>649</v>
      </c>
      <c r="M9" s="164" t="s">
        <v>141</v>
      </c>
      <c r="N9" s="169"/>
    </row>
    <row r="10" spans="1:15" ht="49.2" thickBot="1" x14ac:dyDescent="0.35">
      <c r="A10" s="167">
        <v>7</v>
      </c>
      <c r="B10" s="164" t="s">
        <v>330</v>
      </c>
      <c r="C10" s="164" t="s">
        <v>622</v>
      </c>
      <c r="D10" s="164" t="s">
        <v>22</v>
      </c>
      <c r="E10" s="165" t="s">
        <v>258</v>
      </c>
      <c r="F10" s="165">
        <v>1</v>
      </c>
      <c r="G10" s="166">
        <v>600000</v>
      </c>
      <c r="H10" s="192" t="s">
        <v>444</v>
      </c>
      <c r="I10" s="164" t="s">
        <v>456</v>
      </c>
      <c r="J10" s="164" t="s">
        <v>27</v>
      </c>
      <c r="K10" s="170">
        <v>600000</v>
      </c>
      <c r="L10" s="164" t="s">
        <v>649</v>
      </c>
      <c r="M10" s="164" t="s">
        <v>141</v>
      </c>
      <c r="N10" s="169"/>
    </row>
    <row r="11" spans="1:15" ht="81.599999999999994" thickBot="1" x14ac:dyDescent="0.35">
      <c r="A11" s="167">
        <v>8</v>
      </c>
      <c r="B11" s="164" t="s">
        <v>5</v>
      </c>
      <c r="C11" s="164" t="s">
        <v>89</v>
      </c>
      <c r="D11" s="164" t="s">
        <v>22</v>
      </c>
      <c r="E11" s="165" t="s">
        <v>252</v>
      </c>
      <c r="F11" s="165">
        <v>1</v>
      </c>
      <c r="G11" s="166">
        <v>600000</v>
      </c>
      <c r="H11" s="192" t="s">
        <v>444</v>
      </c>
      <c r="I11" s="164" t="s">
        <v>453</v>
      </c>
      <c r="J11" s="167" t="s">
        <v>203</v>
      </c>
      <c r="K11" s="168" t="s">
        <v>203</v>
      </c>
      <c r="L11" s="164" t="s">
        <v>203</v>
      </c>
      <c r="M11" s="164" t="s">
        <v>202</v>
      </c>
      <c r="N11" s="169"/>
    </row>
    <row r="12" spans="1:15" ht="81.599999999999994" thickBot="1" x14ac:dyDescent="0.35">
      <c r="A12" s="167">
        <v>9</v>
      </c>
      <c r="B12" s="164" t="s">
        <v>472</v>
      </c>
      <c r="C12" s="164" t="s">
        <v>135</v>
      </c>
      <c r="D12" s="164" t="s">
        <v>22</v>
      </c>
      <c r="E12" s="165" t="s">
        <v>255</v>
      </c>
      <c r="F12" s="165">
        <v>1</v>
      </c>
      <c r="G12" s="166">
        <v>600000</v>
      </c>
      <c r="H12" s="192" t="s">
        <v>444</v>
      </c>
      <c r="I12" s="164" t="s">
        <v>454</v>
      </c>
      <c r="J12" s="164" t="s">
        <v>25</v>
      </c>
      <c r="K12" s="170">
        <v>600000</v>
      </c>
      <c r="L12" s="164" t="s">
        <v>649</v>
      </c>
      <c r="M12" s="164" t="s">
        <v>142</v>
      </c>
      <c r="N12" s="169"/>
    </row>
    <row r="13" spans="1:15" ht="49.2" thickBot="1" x14ac:dyDescent="0.35">
      <c r="A13" s="167">
        <v>10</v>
      </c>
      <c r="B13" s="164" t="s">
        <v>115</v>
      </c>
      <c r="C13" s="164" t="s">
        <v>136</v>
      </c>
      <c r="D13" s="164" t="s">
        <v>22</v>
      </c>
      <c r="E13" s="165" t="s">
        <v>257</v>
      </c>
      <c r="F13" s="165">
        <v>1</v>
      </c>
      <c r="G13" s="166">
        <v>600000</v>
      </c>
      <c r="H13" s="192" t="s">
        <v>444</v>
      </c>
      <c r="I13" s="164" t="s">
        <v>455</v>
      </c>
      <c r="J13" s="164" t="s">
        <v>26</v>
      </c>
      <c r="K13" s="170">
        <v>600000</v>
      </c>
      <c r="L13" s="164" t="s">
        <v>656</v>
      </c>
      <c r="M13" s="164" t="s">
        <v>141</v>
      </c>
      <c r="N13" s="169"/>
    </row>
    <row r="14" spans="1:15" ht="16.8" thickBot="1" x14ac:dyDescent="0.35">
      <c r="A14" s="167"/>
      <c r="B14" s="164" t="s">
        <v>261</v>
      </c>
      <c r="C14" s="164"/>
      <c r="D14" s="164"/>
      <c r="E14" s="165"/>
      <c r="F14" s="166">
        <f>SUM(F4:F13)</f>
        <v>10</v>
      </c>
      <c r="G14" s="166">
        <f>SUM(G4:G13)</f>
        <v>6000000</v>
      </c>
      <c r="H14" s="193"/>
      <c r="I14" s="164"/>
      <c r="J14" s="164"/>
      <c r="K14" s="166"/>
      <c r="L14" s="164"/>
      <c r="M14" s="164"/>
      <c r="N14" s="169"/>
    </row>
    <row r="15" spans="1:15" x14ac:dyDescent="0.3">
      <c r="A15" s="177" t="s">
        <v>452</v>
      </c>
      <c r="B15" s="178" t="s">
        <v>498</v>
      </c>
      <c r="C15" s="179"/>
      <c r="D15" s="179"/>
      <c r="E15" s="177"/>
      <c r="F15" s="177"/>
      <c r="G15" s="177"/>
      <c r="H15" s="194"/>
      <c r="I15" s="177"/>
      <c r="J15" s="179"/>
      <c r="K15" s="177"/>
      <c r="L15" s="181"/>
      <c r="M15" s="179"/>
      <c r="N15" s="183"/>
      <c r="O15" s="184"/>
    </row>
  </sheetData>
  <mergeCells count="10">
    <mergeCell ref="A2:A3"/>
    <mergeCell ref="B2:B3"/>
    <mergeCell ref="C2:C3"/>
    <mergeCell ref="D2:I2"/>
    <mergeCell ref="J2:M2"/>
    <mergeCell ref="N2:N3"/>
    <mergeCell ref="J4:J6"/>
    <mergeCell ref="K4:K6"/>
    <mergeCell ref="L4:L6"/>
    <mergeCell ref="M4:M6"/>
  </mergeCells>
  <phoneticPr fontId="2" type="noConversion"/>
  <pageMargins left="0.70866141732283472" right="0.70866141732283472" top="0.74803149606299213" bottom="0.74803149606299213" header="0.31496062992125984" footer="0.31496062992125984"/>
  <pageSetup paperSize="8" scale="89" fitToHeight="10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6"/>
  <sheetViews>
    <sheetView topLeftCell="A16" zoomScale="90" zoomScaleNormal="90" workbookViewId="0">
      <selection activeCell="E11" sqref="E11"/>
    </sheetView>
  </sheetViews>
  <sheetFormatPr defaultRowHeight="16.2" x14ac:dyDescent="0.3"/>
  <cols>
    <col min="1" max="1" width="10.109375" customWidth="1"/>
    <col min="2" max="2" width="10.109375" style="1" customWidth="1"/>
    <col min="3" max="3" width="16" style="2" customWidth="1"/>
    <col min="4" max="4" width="26.44140625" bestFit="1" customWidth="1"/>
    <col min="5" max="5" width="23.109375" customWidth="1"/>
    <col min="6" max="6" width="22.6640625" bestFit="1" customWidth="1"/>
    <col min="7" max="7" width="12.88671875" bestFit="1" customWidth="1"/>
    <col min="8" max="9" width="20.44140625" bestFit="1" customWidth="1"/>
    <col min="10" max="10" width="18.77734375" customWidth="1"/>
  </cols>
  <sheetData>
    <row r="1" spans="1:9" s="41" customFormat="1" ht="20.399999999999999" thickBot="1" x14ac:dyDescent="0.35">
      <c r="A1" s="41" t="s">
        <v>635</v>
      </c>
      <c r="B1" s="186"/>
      <c r="C1" s="186"/>
      <c r="D1" s="103"/>
    </row>
    <row r="2" spans="1:9" s="1" customFormat="1" ht="49.2" thickBot="1" x14ac:dyDescent="0.35">
      <c r="A2" s="44" t="s">
        <v>332</v>
      </c>
      <c r="B2" s="77" t="s">
        <v>443</v>
      </c>
      <c r="C2" s="75" t="s">
        <v>473</v>
      </c>
      <c r="D2" s="36" t="s">
        <v>434</v>
      </c>
      <c r="E2" s="29" t="s">
        <v>435</v>
      </c>
      <c r="F2" s="30" t="s">
        <v>436</v>
      </c>
      <c r="G2" s="30" t="s">
        <v>470</v>
      </c>
      <c r="H2" s="30" t="s">
        <v>471</v>
      </c>
      <c r="I2" s="30" t="s">
        <v>604</v>
      </c>
    </row>
    <row r="3" spans="1:9" x14ac:dyDescent="0.3">
      <c r="A3" s="49">
        <v>0</v>
      </c>
      <c r="B3" s="79"/>
      <c r="C3" s="50">
        <v>600000</v>
      </c>
      <c r="D3" s="80" t="s">
        <v>517</v>
      </c>
      <c r="E3" s="81" t="s">
        <v>517</v>
      </c>
      <c r="F3" s="51">
        <f>C3</f>
        <v>600000</v>
      </c>
      <c r="G3" s="51">
        <v>0</v>
      </c>
      <c r="H3" s="82" t="s">
        <v>612</v>
      </c>
      <c r="I3" s="82" t="s">
        <v>612</v>
      </c>
    </row>
    <row r="4" spans="1:9" x14ac:dyDescent="0.3">
      <c r="A4" s="52">
        <v>1</v>
      </c>
      <c r="B4" s="70" t="s">
        <v>444</v>
      </c>
      <c r="C4" s="53">
        <v>-60000</v>
      </c>
      <c r="D4" s="54">
        <f t="shared" ref="D4:D27" si="0">-F3*$D$28</f>
        <v>-51766.828058331703</v>
      </c>
      <c r="E4" s="55">
        <f>C4-D4</f>
        <v>-8233.1719416682972</v>
      </c>
      <c r="F4" s="56">
        <f>F3+E4</f>
        <v>591766.82805833174</v>
      </c>
      <c r="G4" s="56">
        <v>10</v>
      </c>
      <c r="H4" s="83">
        <f>E4*G4</f>
        <v>-82331.719416682972</v>
      </c>
      <c r="I4" s="83">
        <f>C4*G4</f>
        <v>-600000</v>
      </c>
    </row>
    <row r="5" spans="1:9" x14ac:dyDescent="0.3">
      <c r="A5" s="52">
        <v>2</v>
      </c>
      <c r="B5" s="70" t="s">
        <v>445</v>
      </c>
      <c r="C5" s="53">
        <v>-60000</v>
      </c>
      <c r="D5" s="54">
        <f t="shared" si="0"/>
        <v>-51056.486064533332</v>
      </c>
      <c r="E5" s="55">
        <f t="shared" ref="E5:E27" si="1">C5-D5</f>
        <v>-8943.513935466668</v>
      </c>
      <c r="F5" s="56">
        <f t="shared" ref="F5:F27" si="2">F4+E5</f>
        <v>582823.31412286509</v>
      </c>
      <c r="G5" s="56">
        <v>10</v>
      </c>
      <c r="H5" s="83">
        <f t="shared" ref="H5:H12" si="3">E5*G5</f>
        <v>-89435.13935466668</v>
      </c>
      <c r="I5" s="83">
        <f t="shared" ref="I5:I12" si="4">C5*G5</f>
        <v>-600000</v>
      </c>
    </row>
    <row r="6" spans="1:9" x14ac:dyDescent="0.3">
      <c r="A6" s="52">
        <v>3</v>
      </c>
      <c r="B6" s="70" t="s">
        <v>372</v>
      </c>
      <c r="C6" s="53">
        <v>-60000</v>
      </c>
      <c r="D6" s="54">
        <f t="shared" si="0"/>
        <v>-50284.857150975673</v>
      </c>
      <c r="E6" s="55">
        <f t="shared" si="1"/>
        <v>-9715.142849024327</v>
      </c>
      <c r="F6" s="56">
        <f t="shared" si="2"/>
        <v>573108.17127384082</v>
      </c>
      <c r="G6" s="56">
        <v>10</v>
      </c>
      <c r="H6" s="85">
        <f t="shared" si="3"/>
        <v>-97151.42849024327</v>
      </c>
      <c r="I6" s="83">
        <f t="shared" si="4"/>
        <v>-600000</v>
      </c>
    </row>
    <row r="7" spans="1:9" x14ac:dyDescent="0.3">
      <c r="A7" s="52">
        <v>4</v>
      </c>
      <c r="B7" s="70" t="s">
        <v>374</v>
      </c>
      <c r="C7" s="53">
        <v>-60000</v>
      </c>
      <c r="D7" s="54">
        <f t="shared" si="0"/>
        <v>-49446.653601929727</v>
      </c>
      <c r="E7" s="55">
        <f t="shared" si="1"/>
        <v>-10553.346398070273</v>
      </c>
      <c r="F7" s="56">
        <f t="shared" si="2"/>
        <v>562554.8248757706</v>
      </c>
      <c r="G7" s="56">
        <v>10</v>
      </c>
      <c r="H7" s="85">
        <f t="shared" si="3"/>
        <v>-105533.46398070273</v>
      </c>
      <c r="I7" s="83">
        <f t="shared" si="4"/>
        <v>-600000</v>
      </c>
    </row>
    <row r="8" spans="1:9" x14ac:dyDescent="0.3">
      <c r="A8" s="52">
        <v>5</v>
      </c>
      <c r="B8" s="70" t="s">
        <v>376</v>
      </c>
      <c r="C8" s="53">
        <v>-60000</v>
      </c>
      <c r="D8" s="54">
        <f t="shared" si="0"/>
        <v>-48536.131487881532</v>
      </c>
      <c r="E8" s="55">
        <f t="shared" si="1"/>
        <v>-11463.868512118468</v>
      </c>
      <c r="F8" s="56">
        <f t="shared" si="2"/>
        <v>551090.95636365213</v>
      </c>
      <c r="G8" s="56">
        <v>10</v>
      </c>
      <c r="H8" s="85">
        <f t="shared" si="3"/>
        <v>-114638.68512118468</v>
      </c>
      <c r="I8" s="83">
        <f t="shared" si="4"/>
        <v>-600000</v>
      </c>
    </row>
    <row r="9" spans="1:9" x14ac:dyDescent="0.3">
      <c r="A9" s="52">
        <v>6</v>
      </c>
      <c r="B9" s="70" t="s">
        <v>378</v>
      </c>
      <c r="C9" s="53">
        <v>-60000</v>
      </c>
      <c r="D9" s="54">
        <f t="shared" si="0"/>
        <v>-47547.051304297936</v>
      </c>
      <c r="E9" s="55">
        <f t="shared" si="1"/>
        <v>-12452.948695702064</v>
      </c>
      <c r="F9" s="56">
        <f t="shared" si="2"/>
        <v>538638.00766795012</v>
      </c>
      <c r="G9" s="56">
        <v>10</v>
      </c>
      <c r="H9" s="86">
        <f t="shared" si="3"/>
        <v>-124529.48695702064</v>
      </c>
      <c r="I9" s="83">
        <f t="shared" si="4"/>
        <v>-600000</v>
      </c>
    </row>
    <row r="10" spans="1:9" x14ac:dyDescent="0.3">
      <c r="A10" s="52">
        <v>7</v>
      </c>
      <c r="B10" s="70" t="s">
        <v>446</v>
      </c>
      <c r="C10" s="53">
        <v>-60000</v>
      </c>
      <c r="D10" s="54">
        <f t="shared" si="0"/>
        <v>-46472.63521438188</v>
      </c>
      <c r="E10" s="55">
        <f t="shared" si="1"/>
        <v>-13527.36478561812</v>
      </c>
      <c r="F10" s="56">
        <f t="shared" si="2"/>
        <v>525110.64288233197</v>
      </c>
      <c r="G10" s="56">
        <v>10</v>
      </c>
      <c r="H10" s="85">
        <f t="shared" si="3"/>
        <v>-135273.6478561812</v>
      </c>
      <c r="I10" s="83">
        <f t="shared" si="4"/>
        <v>-600000</v>
      </c>
    </row>
    <row r="11" spans="1:9" x14ac:dyDescent="0.3">
      <c r="A11" s="52">
        <v>8</v>
      </c>
      <c r="B11" s="70" t="s">
        <v>447</v>
      </c>
      <c r="C11" s="53">
        <v>-60000</v>
      </c>
      <c r="D11" s="54">
        <f t="shared" si="0"/>
        <v>-45305.52060281617</v>
      </c>
      <c r="E11" s="55">
        <f t="shared" si="1"/>
        <v>-14694.47939718383</v>
      </c>
      <c r="F11" s="56">
        <f t="shared" si="2"/>
        <v>510416.16348514816</v>
      </c>
      <c r="G11" s="56">
        <v>10</v>
      </c>
      <c r="H11" s="86">
        <f t="shared" si="3"/>
        <v>-146944.79397183831</v>
      </c>
      <c r="I11" s="83">
        <f t="shared" si="4"/>
        <v>-600000</v>
      </c>
    </row>
    <row r="12" spans="1:9" x14ac:dyDescent="0.3">
      <c r="A12" s="52">
        <v>9</v>
      </c>
      <c r="B12" s="70" t="s">
        <v>384</v>
      </c>
      <c r="C12" s="53">
        <v>-60000</v>
      </c>
      <c r="D12" s="54">
        <f t="shared" si="0"/>
        <v>-44037.709622214985</v>
      </c>
      <c r="E12" s="55">
        <f t="shared" si="1"/>
        <v>-15962.290377785015</v>
      </c>
      <c r="F12" s="56">
        <f t="shared" si="2"/>
        <v>494453.87310736312</v>
      </c>
      <c r="G12" s="56">
        <v>10</v>
      </c>
      <c r="H12" s="85">
        <f t="shared" si="3"/>
        <v>-159622.90377785015</v>
      </c>
      <c r="I12" s="83">
        <f t="shared" si="4"/>
        <v>-600000</v>
      </c>
    </row>
    <row r="13" spans="1:9" x14ac:dyDescent="0.3">
      <c r="A13" s="22">
        <v>10</v>
      </c>
      <c r="B13" s="72" t="s">
        <v>386</v>
      </c>
      <c r="C13" s="40">
        <v>-60000</v>
      </c>
      <c r="D13" s="37">
        <f t="shared" si="0"/>
        <v>-42660.514386541712</v>
      </c>
      <c r="E13" s="21">
        <f t="shared" si="1"/>
        <v>-17339.485613458288</v>
      </c>
      <c r="F13" s="23">
        <f t="shared" si="2"/>
        <v>477114.38749390485</v>
      </c>
      <c r="G13" s="23"/>
      <c r="H13" s="23"/>
      <c r="I13" s="23"/>
    </row>
    <row r="14" spans="1:9" x14ac:dyDescent="0.3">
      <c r="A14" s="22">
        <v>11</v>
      </c>
      <c r="B14" s="72" t="s">
        <v>388</v>
      </c>
      <c r="C14" s="40">
        <v>-60000</v>
      </c>
      <c r="D14" s="37">
        <f t="shared" si="0"/>
        <v>-41164.497435922029</v>
      </c>
      <c r="E14" s="21">
        <f t="shared" si="1"/>
        <v>-18835.502564077971</v>
      </c>
      <c r="F14" s="23">
        <f t="shared" si="2"/>
        <v>458278.88492982689</v>
      </c>
      <c r="G14" s="23"/>
      <c r="H14" s="23"/>
      <c r="I14" s="23"/>
    </row>
    <row r="15" spans="1:9" x14ac:dyDescent="0.3">
      <c r="A15" s="22">
        <v>12</v>
      </c>
      <c r="B15" s="72" t="s">
        <v>390</v>
      </c>
      <c r="C15" s="40">
        <v>-60000</v>
      </c>
      <c r="D15" s="37">
        <f t="shared" si="0"/>
        <v>-39539.407064877218</v>
      </c>
      <c r="E15" s="21">
        <f t="shared" si="1"/>
        <v>-20460.592935122782</v>
      </c>
      <c r="F15" s="23">
        <f t="shared" si="2"/>
        <v>437818.29199470411</v>
      </c>
      <c r="G15" s="23"/>
      <c r="H15" s="23"/>
      <c r="I15" s="23"/>
    </row>
    <row r="16" spans="1:9" x14ac:dyDescent="0.3">
      <c r="A16" s="22">
        <v>13</v>
      </c>
      <c r="B16" s="72" t="s">
        <v>448</v>
      </c>
      <c r="C16" s="40">
        <v>-60000</v>
      </c>
      <c r="D16" s="37">
        <f t="shared" si="0"/>
        <v>-37774.107070803853</v>
      </c>
      <c r="E16" s="21">
        <f t="shared" si="1"/>
        <v>-22225.892929196147</v>
      </c>
      <c r="F16" s="23">
        <f t="shared" si="2"/>
        <v>415592.39906550798</v>
      </c>
      <c r="G16" s="23"/>
      <c r="H16" s="23"/>
      <c r="I16" s="23"/>
    </row>
    <row r="17" spans="1:9" x14ac:dyDescent="0.3">
      <c r="A17" s="22">
        <v>14</v>
      </c>
      <c r="B17" s="72" t="s">
        <v>449</v>
      </c>
      <c r="C17" s="40">
        <v>-60000</v>
      </c>
      <c r="D17" s="37">
        <f t="shared" si="0"/>
        <v>-35856.500441289543</v>
      </c>
      <c r="E17" s="21">
        <f t="shared" si="1"/>
        <v>-24143.499558710457</v>
      </c>
      <c r="F17" s="23">
        <f t="shared" si="2"/>
        <v>391448.89950679755</v>
      </c>
      <c r="G17" s="23"/>
      <c r="H17" s="23"/>
      <c r="I17" s="23"/>
    </row>
    <row r="18" spans="1:9" x14ac:dyDescent="0.3">
      <c r="A18" s="22">
        <v>15</v>
      </c>
      <c r="B18" s="72" t="s">
        <v>396</v>
      </c>
      <c r="C18" s="40">
        <v>-60000</v>
      </c>
      <c r="D18" s="37">
        <f t="shared" si="0"/>
        <v>-33773.44645731926</v>
      </c>
      <c r="E18" s="21">
        <f t="shared" si="1"/>
        <v>-26226.55354268074</v>
      </c>
      <c r="F18" s="23">
        <f t="shared" si="2"/>
        <v>365222.3459641168</v>
      </c>
      <c r="G18" s="23"/>
      <c r="H18" s="23"/>
      <c r="I18" s="23"/>
    </row>
    <row r="19" spans="1:9" x14ac:dyDescent="0.3">
      <c r="A19" s="22">
        <v>16</v>
      </c>
      <c r="B19" s="72" t="s">
        <v>398</v>
      </c>
      <c r="C19" s="40">
        <v>-60000</v>
      </c>
      <c r="D19" s="37">
        <f t="shared" si="0"/>
        <v>-31510.670644308284</v>
      </c>
      <c r="E19" s="21">
        <f t="shared" si="1"/>
        <v>-28489.329355691716</v>
      </c>
      <c r="F19" s="23">
        <f t="shared" si="2"/>
        <v>336733.01660842507</v>
      </c>
      <c r="G19" s="23"/>
      <c r="H19" s="23"/>
      <c r="I19" s="23"/>
    </row>
    <row r="20" spans="1:9" x14ac:dyDescent="0.3">
      <c r="A20" s="22">
        <v>17</v>
      </c>
      <c r="B20" s="72" t="s">
        <v>400</v>
      </c>
      <c r="C20" s="40">
        <v>-60000</v>
      </c>
      <c r="D20" s="37">
        <f t="shared" si="0"/>
        <v>-29052.666953886157</v>
      </c>
      <c r="E20" s="21">
        <f t="shared" si="1"/>
        <v>-30947.333046113843</v>
      </c>
      <c r="F20" s="23">
        <f t="shared" si="2"/>
        <v>305785.68356231123</v>
      </c>
      <c r="G20" s="23"/>
      <c r="H20" s="23"/>
      <c r="I20" s="23"/>
    </row>
    <row r="21" spans="1:9" x14ac:dyDescent="0.3">
      <c r="A21" s="22">
        <v>18</v>
      </c>
      <c r="B21" s="72" t="s">
        <v>402</v>
      </c>
      <c r="C21" s="40">
        <v>-60000</v>
      </c>
      <c r="D21" s="37">
        <f t="shared" si="0"/>
        <v>-26382.591506115987</v>
      </c>
      <c r="E21" s="21">
        <f t="shared" si="1"/>
        <v>-33617.40849388401</v>
      </c>
      <c r="F21" s="23">
        <f t="shared" si="2"/>
        <v>272168.2750684272</v>
      </c>
      <c r="G21" s="23"/>
      <c r="H21" s="23"/>
      <c r="I21" s="23"/>
    </row>
    <row r="22" spans="1:9" x14ac:dyDescent="0.3">
      <c r="A22" s="22">
        <v>19</v>
      </c>
      <c r="B22" s="72" t="s">
        <v>450</v>
      </c>
      <c r="C22" s="40">
        <v>-60000</v>
      </c>
      <c r="D22" s="37">
        <f t="shared" si="0"/>
        <v>-23482.147163999998</v>
      </c>
      <c r="E22" s="21">
        <f t="shared" si="1"/>
        <v>-36517.852836000005</v>
      </c>
      <c r="F22" s="23">
        <f t="shared" si="2"/>
        <v>235650.4222324272</v>
      </c>
      <c r="G22" s="23"/>
      <c r="H22" s="23"/>
      <c r="I22" s="23"/>
    </row>
    <row r="23" spans="1:9" x14ac:dyDescent="0.3">
      <c r="A23" s="22">
        <v>20</v>
      </c>
      <c r="B23" s="72" t="s">
        <v>451</v>
      </c>
      <c r="C23" s="40">
        <v>-60000</v>
      </c>
      <c r="D23" s="37">
        <f t="shared" si="0"/>
        <v>-20331.458149298876</v>
      </c>
      <c r="E23" s="21">
        <f t="shared" si="1"/>
        <v>-39668.54185070112</v>
      </c>
      <c r="F23" s="23">
        <f t="shared" si="2"/>
        <v>195981.88038172608</v>
      </c>
      <c r="G23" s="23"/>
      <c r="H23" s="23"/>
      <c r="I23" s="23"/>
    </row>
    <row r="24" spans="1:9" x14ac:dyDescent="0.3">
      <c r="A24" s="22">
        <v>21</v>
      </c>
      <c r="B24" s="72" t="s">
        <v>408</v>
      </c>
      <c r="C24" s="40">
        <v>-60000</v>
      </c>
      <c r="D24" s="37">
        <f t="shared" si="0"/>
        <v>-16908.93384044891</v>
      </c>
      <c r="E24" s="21">
        <f t="shared" si="1"/>
        <v>-43091.06615955109</v>
      </c>
      <c r="F24" s="23">
        <f t="shared" si="2"/>
        <v>152890.81422217499</v>
      </c>
      <c r="G24" s="23"/>
      <c r="H24" s="23"/>
      <c r="I24" s="23"/>
    </row>
    <row r="25" spans="1:9" x14ac:dyDescent="0.3">
      <c r="A25" s="22">
        <v>22</v>
      </c>
      <c r="B25" s="72" t="s">
        <v>410</v>
      </c>
      <c r="C25" s="40">
        <v>-60000</v>
      </c>
      <c r="D25" s="37">
        <f t="shared" si="0"/>
        <v>-13191.120819229447</v>
      </c>
      <c r="E25" s="21">
        <f t="shared" si="1"/>
        <v>-46808.879180770557</v>
      </c>
      <c r="F25" s="23">
        <f t="shared" si="2"/>
        <v>106081.93504140443</v>
      </c>
      <c r="G25" s="23"/>
      <c r="H25" s="23"/>
      <c r="I25" s="23"/>
    </row>
    <row r="26" spans="1:9" x14ac:dyDescent="0.3">
      <c r="A26" s="22">
        <v>23</v>
      </c>
      <c r="B26" s="72" t="s">
        <v>412</v>
      </c>
      <c r="C26" s="40">
        <v>-60000</v>
      </c>
      <c r="D26" s="37">
        <f t="shared" si="0"/>
        <v>-9152.5421523058267</v>
      </c>
      <c r="E26" s="21">
        <f t="shared" si="1"/>
        <v>-50847.457847694175</v>
      </c>
      <c r="F26" s="23">
        <f t="shared" si="2"/>
        <v>55234.477193710256</v>
      </c>
      <c r="G26" s="23"/>
      <c r="H26" s="23"/>
      <c r="I26" s="23"/>
    </row>
    <row r="27" spans="1:9" ht="16.8" thickBot="1" x14ac:dyDescent="0.35">
      <c r="A27" s="22">
        <v>24</v>
      </c>
      <c r="B27" s="72" t="s">
        <v>414</v>
      </c>
      <c r="C27" s="40">
        <v>-60000</v>
      </c>
      <c r="D27" s="37">
        <f t="shared" si="0"/>
        <v>-4765.5228062977376</v>
      </c>
      <c r="E27" s="21">
        <f t="shared" si="1"/>
        <v>-55234.47719370226</v>
      </c>
      <c r="F27" s="23">
        <f t="shared" si="2"/>
        <v>7.9962774179875851E-9</v>
      </c>
      <c r="G27" s="23"/>
      <c r="H27" s="23"/>
      <c r="I27" s="23"/>
    </row>
    <row r="28" spans="1:9" x14ac:dyDescent="0.3">
      <c r="A28" s="283" t="s">
        <v>439</v>
      </c>
      <c r="B28" s="284"/>
      <c r="C28" s="285"/>
      <c r="D28" s="42">
        <f>IRR(C3:C27)</f>
        <v>8.6278046763886174E-2</v>
      </c>
      <c r="E28" s="34"/>
      <c r="F28" s="27"/>
      <c r="G28" s="65" t="s">
        <v>302</v>
      </c>
      <c r="H28" s="51">
        <f>SUM(H3:H27)</f>
        <v>-1055461.2689263707</v>
      </c>
      <c r="I28" s="51">
        <f>SUM(I3:I27)</f>
        <v>-5400000</v>
      </c>
    </row>
    <row r="29" spans="1:9" ht="16.8" thickBot="1" x14ac:dyDescent="0.35">
      <c r="A29" s="286" t="s">
        <v>440</v>
      </c>
      <c r="B29" s="287"/>
      <c r="C29" s="288"/>
      <c r="D29" s="43">
        <f>D28*6</f>
        <v>0.51766828058331704</v>
      </c>
      <c r="E29" s="24"/>
      <c r="F29" s="25"/>
      <c r="G29" s="25"/>
      <c r="H29" s="25"/>
      <c r="I29" s="25"/>
    </row>
    <row r="30" spans="1:9" x14ac:dyDescent="0.3">
      <c r="A30" s="66" t="s">
        <v>327</v>
      </c>
      <c r="B30" s="2" t="s">
        <v>543</v>
      </c>
      <c r="D30" s="2"/>
    </row>
    <row r="31" spans="1:9" ht="34.200000000000003" customHeight="1" x14ac:dyDescent="0.3">
      <c r="A31" s="66" t="s">
        <v>328</v>
      </c>
      <c r="B31" s="280" t="s">
        <v>553</v>
      </c>
      <c r="C31" s="280"/>
      <c r="D31" s="280"/>
      <c r="E31" s="280"/>
      <c r="F31" s="280"/>
      <c r="G31" s="280"/>
      <c r="H31" s="280"/>
      <c r="I31" s="45"/>
    </row>
    <row r="32" spans="1:9" ht="16.2" customHeight="1" x14ac:dyDescent="0.3">
      <c r="A32" s="66" t="s">
        <v>334</v>
      </c>
      <c r="B32" s="78" t="s">
        <v>544</v>
      </c>
      <c r="C32" s="78"/>
      <c r="D32" s="78"/>
      <c r="E32" s="78"/>
      <c r="F32" s="78"/>
      <c r="G32" s="78"/>
      <c r="H32" s="78"/>
      <c r="I32" s="78"/>
    </row>
    <row r="33" spans="1:10" ht="51" customHeight="1" x14ac:dyDescent="0.3">
      <c r="A33" s="66" t="s">
        <v>337</v>
      </c>
      <c r="B33" s="281" t="s">
        <v>617</v>
      </c>
      <c r="C33" s="281"/>
      <c r="D33" s="281"/>
      <c r="E33" s="281"/>
      <c r="F33" s="281"/>
      <c r="G33" s="281"/>
      <c r="H33" s="281"/>
    </row>
    <row r="34" spans="1:10" x14ac:dyDescent="0.3">
      <c r="A34" s="66" t="s">
        <v>430</v>
      </c>
      <c r="B34" s="74" t="s">
        <v>441</v>
      </c>
      <c r="D34" s="2"/>
    </row>
    <row r="35" spans="1:10" x14ac:dyDescent="0.3">
      <c r="A35" s="66" t="s">
        <v>428</v>
      </c>
      <c r="B35" s="78" t="s">
        <v>518</v>
      </c>
      <c r="C35" s="78"/>
      <c r="D35" s="78"/>
      <c r="E35" s="78"/>
      <c r="F35" s="78"/>
      <c r="G35" s="78"/>
      <c r="H35" s="78"/>
      <c r="I35" s="78"/>
    </row>
    <row r="36" spans="1:10" x14ac:dyDescent="0.3">
      <c r="A36" s="66" t="s">
        <v>437</v>
      </c>
      <c r="B36" s="78" t="s">
        <v>523</v>
      </c>
      <c r="D36" s="78"/>
      <c r="E36" s="78"/>
      <c r="F36" s="78"/>
      <c r="G36" s="78"/>
      <c r="H36" s="78"/>
      <c r="I36" s="78"/>
      <c r="J36" s="78"/>
    </row>
  </sheetData>
  <mergeCells count="4">
    <mergeCell ref="B31:H31"/>
    <mergeCell ref="A28:C28"/>
    <mergeCell ref="A29:C29"/>
    <mergeCell ref="B33:H33"/>
  </mergeCells>
  <phoneticPr fontId="2" type="noConversion"/>
  <pageMargins left="0.70866141732283472" right="0.70866141732283472" top="0.74803149606299213" bottom="0.74803149606299213" header="0.31496062992125984" footer="0.31496062992125984"/>
  <pageSetup paperSize="8" scale="80" fitToHeight="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2"/>
  <sheetViews>
    <sheetView zoomScale="80" zoomScaleNormal="80" workbookViewId="0">
      <selection activeCell="K4" sqref="K4:K10"/>
    </sheetView>
  </sheetViews>
  <sheetFormatPr defaultColWidth="10.6640625" defaultRowHeight="16.2" x14ac:dyDescent="0.3"/>
  <cols>
    <col min="1" max="1" width="7.109375" style="145" customWidth="1"/>
    <col min="2" max="2" width="8.33203125" style="144" bestFit="1" customWidth="1"/>
    <col min="3" max="3" width="17.21875" style="144" customWidth="1"/>
    <col min="4" max="4" width="10.6640625" style="144"/>
    <col min="5" max="5" width="10.88671875" style="145" bestFit="1" customWidth="1"/>
    <col min="6" max="7" width="13.109375" style="146" bestFit="1" customWidth="1"/>
    <col min="8" max="8" width="17.77734375" style="144" customWidth="1"/>
    <col min="9" max="9" width="8.33203125" style="144" bestFit="1" customWidth="1"/>
    <col min="10" max="10" width="13.109375" style="146" bestFit="1" customWidth="1"/>
    <col min="11" max="11" width="20.44140625" style="144" customWidth="1"/>
    <col min="12" max="12" width="15.6640625" style="144" bestFit="1" customWidth="1"/>
    <col min="13" max="13" width="22.88671875" style="144" customWidth="1"/>
    <col min="14" max="16384" width="10.6640625" style="144"/>
  </cols>
  <sheetData>
    <row r="1" spans="1:13" ht="26.4" customHeight="1" thickBot="1" x14ac:dyDescent="0.35">
      <c r="A1" s="185" t="s">
        <v>636</v>
      </c>
    </row>
    <row r="2" spans="1:13" ht="16.8" thickBot="1" x14ac:dyDescent="0.35">
      <c r="A2" s="255" t="s">
        <v>0</v>
      </c>
      <c r="B2" s="255" t="s">
        <v>623</v>
      </c>
      <c r="C2" s="257" t="s">
        <v>322</v>
      </c>
      <c r="D2" s="273" t="s">
        <v>626</v>
      </c>
      <c r="E2" s="274"/>
      <c r="F2" s="274"/>
      <c r="G2" s="274"/>
      <c r="H2" s="275"/>
      <c r="I2" s="272" t="s">
        <v>286</v>
      </c>
      <c r="J2" s="272"/>
      <c r="K2" s="272"/>
      <c r="L2" s="272"/>
      <c r="M2" s="270" t="s">
        <v>76</v>
      </c>
    </row>
    <row r="3" spans="1:13" ht="33" thickBot="1" x14ac:dyDescent="0.35">
      <c r="A3" s="255"/>
      <c r="B3" s="255"/>
      <c r="C3" s="257"/>
      <c r="D3" s="148" t="s">
        <v>624</v>
      </c>
      <c r="E3" s="149" t="s">
        <v>625</v>
      </c>
      <c r="F3" s="150" t="s">
        <v>627</v>
      </c>
      <c r="G3" s="149" t="s">
        <v>628</v>
      </c>
      <c r="H3" s="149" t="s">
        <v>280</v>
      </c>
      <c r="I3" s="151" t="s">
        <v>492</v>
      </c>
      <c r="J3" s="152" t="s">
        <v>285</v>
      </c>
      <c r="K3" s="151" t="s">
        <v>283</v>
      </c>
      <c r="L3" s="149" t="s">
        <v>95</v>
      </c>
      <c r="M3" s="271"/>
    </row>
    <row r="4" spans="1:13" ht="49.2" thickBot="1" x14ac:dyDescent="0.35">
      <c r="A4" s="167">
        <v>1</v>
      </c>
      <c r="B4" s="164" t="s">
        <v>490</v>
      </c>
      <c r="C4" s="164" t="s">
        <v>335</v>
      </c>
      <c r="D4" s="238" t="s">
        <v>629</v>
      </c>
      <c r="E4" s="236" t="s">
        <v>264</v>
      </c>
      <c r="F4" s="170">
        <v>2000000</v>
      </c>
      <c r="G4" s="289" t="s">
        <v>484</v>
      </c>
      <c r="H4" s="236" t="s">
        <v>349</v>
      </c>
      <c r="I4" s="238" t="s">
        <v>32</v>
      </c>
      <c r="J4" s="252">
        <v>10000000</v>
      </c>
      <c r="K4" s="236" t="s">
        <v>657</v>
      </c>
      <c r="L4" s="236" t="s">
        <v>142</v>
      </c>
      <c r="M4" s="169"/>
    </row>
    <row r="5" spans="1:13" ht="49.2" thickBot="1" x14ac:dyDescent="0.35">
      <c r="A5" s="167">
        <v>2</v>
      </c>
      <c r="B5" s="164" t="s">
        <v>491</v>
      </c>
      <c r="C5" s="164" t="s">
        <v>272</v>
      </c>
      <c r="D5" s="247"/>
      <c r="E5" s="282"/>
      <c r="F5" s="170">
        <v>2000000</v>
      </c>
      <c r="G5" s="290"/>
      <c r="H5" s="282"/>
      <c r="I5" s="247"/>
      <c r="J5" s="253"/>
      <c r="K5" s="282"/>
      <c r="L5" s="282"/>
      <c r="M5" s="169"/>
    </row>
    <row r="6" spans="1:13" ht="33" thickBot="1" x14ac:dyDescent="0.35">
      <c r="A6" s="167">
        <v>3</v>
      </c>
      <c r="B6" s="164" t="s">
        <v>77</v>
      </c>
      <c r="C6" s="164" t="s">
        <v>125</v>
      </c>
      <c r="D6" s="247"/>
      <c r="E6" s="282"/>
      <c r="F6" s="170">
        <v>1500000</v>
      </c>
      <c r="G6" s="290"/>
      <c r="H6" s="282"/>
      <c r="I6" s="247"/>
      <c r="J6" s="253"/>
      <c r="K6" s="282"/>
      <c r="L6" s="282"/>
      <c r="M6" s="169"/>
    </row>
    <row r="7" spans="1:13" ht="33" thickBot="1" x14ac:dyDescent="0.35">
      <c r="A7" s="167">
        <v>4</v>
      </c>
      <c r="B7" s="164" t="s">
        <v>33</v>
      </c>
      <c r="C7" s="164" t="s">
        <v>127</v>
      </c>
      <c r="D7" s="247"/>
      <c r="E7" s="282"/>
      <c r="F7" s="170">
        <v>500000</v>
      </c>
      <c r="G7" s="290"/>
      <c r="H7" s="282"/>
      <c r="I7" s="247"/>
      <c r="J7" s="253"/>
      <c r="K7" s="282"/>
      <c r="L7" s="282"/>
      <c r="M7" s="169"/>
    </row>
    <row r="8" spans="1:13" ht="49.2" thickBot="1" x14ac:dyDescent="0.35">
      <c r="A8" s="167">
        <v>5</v>
      </c>
      <c r="B8" s="164" t="s">
        <v>78</v>
      </c>
      <c r="C8" s="164" t="s">
        <v>129</v>
      </c>
      <c r="D8" s="247"/>
      <c r="E8" s="282"/>
      <c r="F8" s="170">
        <v>500000</v>
      </c>
      <c r="G8" s="290"/>
      <c r="H8" s="282"/>
      <c r="I8" s="247"/>
      <c r="J8" s="253"/>
      <c r="K8" s="282"/>
      <c r="L8" s="282"/>
      <c r="M8" s="169"/>
    </row>
    <row r="9" spans="1:13" ht="33" thickBot="1" x14ac:dyDescent="0.35">
      <c r="A9" s="167">
        <v>6</v>
      </c>
      <c r="B9" s="164" t="s">
        <v>607</v>
      </c>
      <c r="C9" s="164" t="s">
        <v>273</v>
      </c>
      <c r="D9" s="247"/>
      <c r="E9" s="282"/>
      <c r="F9" s="170">
        <v>500000</v>
      </c>
      <c r="G9" s="290"/>
      <c r="H9" s="282"/>
      <c r="I9" s="247"/>
      <c r="J9" s="253"/>
      <c r="K9" s="282"/>
      <c r="L9" s="282"/>
      <c r="M9" s="169"/>
    </row>
    <row r="10" spans="1:13" ht="65.400000000000006" thickBot="1" x14ac:dyDescent="0.35">
      <c r="A10" s="167">
        <v>7</v>
      </c>
      <c r="B10" s="164" t="s">
        <v>34</v>
      </c>
      <c r="C10" s="164" t="s">
        <v>276</v>
      </c>
      <c r="D10" s="239"/>
      <c r="E10" s="237"/>
      <c r="F10" s="170">
        <v>3000000</v>
      </c>
      <c r="G10" s="291"/>
      <c r="H10" s="237"/>
      <c r="I10" s="239"/>
      <c r="J10" s="254"/>
      <c r="K10" s="237"/>
      <c r="L10" s="237"/>
      <c r="M10" s="169" t="s">
        <v>336</v>
      </c>
    </row>
    <row r="11" spans="1:13" ht="16.8" thickBot="1" x14ac:dyDescent="0.35">
      <c r="A11" s="167"/>
      <c r="B11" s="164" t="s">
        <v>261</v>
      </c>
      <c r="C11" s="164"/>
      <c r="D11" s="164"/>
      <c r="E11" s="165"/>
      <c r="F11" s="166">
        <f>SUM(F1:F10)</f>
        <v>10000000</v>
      </c>
      <c r="G11" s="166"/>
      <c r="H11" s="164"/>
      <c r="I11" s="164"/>
      <c r="J11" s="166"/>
      <c r="K11" s="164"/>
      <c r="L11" s="164"/>
      <c r="M11" s="169"/>
    </row>
    <row r="12" spans="1:13" x14ac:dyDescent="0.3">
      <c r="A12" s="177"/>
      <c r="B12" s="179"/>
      <c r="C12" s="179"/>
      <c r="D12" s="179"/>
      <c r="E12" s="187"/>
      <c r="F12" s="180"/>
      <c r="G12" s="180"/>
      <c r="H12" s="179"/>
      <c r="I12" s="179"/>
      <c r="J12" s="183"/>
      <c r="K12" s="179"/>
      <c r="L12" s="179"/>
      <c r="M12" s="182"/>
    </row>
  </sheetData>
  <mergeCells count="14">
    <mergeCell ref="A2:A3"/>
    <mergeCell ref="B2:B3"/>
    <mergeCell ref="C2:C3"/>
    <mergeCell ref="D2:H2"/>
    <mergeCell ref="I2:L2"/>
    <mergeCell ref="M2:M3"/>
    <mergeCell ref="D4:D10"/>
    <mergeCell ref="E4:E10"/>
    <mergeCell ref="H4:H10"/>
    <mergeCell ref="I4:I10"/>
    <mergeCell ref="J4:J10"/>
    <mergeCell ref="K4:K10"/>
    <mergeCell ref="L4:L10"/>
    <mergeCell ref="G4:G10"/>
  </mergeCells>
  <phoneticPr fontId="2" type="noConversion"/>
  <pageMargins left="0.70866141732283472" right="0.70866141732283472" top="0.74803149606299213" bottom="0.74803149606299213" header="0.31496062992125984" footer="0.31496062992125984"/>
  <pageSetup paperSize="8" fitToHeight="10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71"/>
  <sheetViews>
    <sheetView zoomScale="90" zoomScaleNormal="90" workbookViewId="0"/>
  </sheetViews>
  <sheetFormatPr defaultRowHeight="16.2" x14ac:dyDescent="0.3"/>
  <cols>
    <col min="1" max="2" width="8.21875" customWidth="1"/>
    <col min="3" max="3" width="15.21875" style="2" customWidth="1"/>
    <col min="4" max="4" width="26.44140625" bestFit="1" customWidth="1"/>
    <col min="5" max="5" width="23.109375" customWidth="1"/>
    <col min="6" max="8" width="22.6640625" bestFit="1" customWidth="1"/>
  </cols>
  <sheetData>
    <row r="1" spans="1:8" ht="20.399999999999999" thickBot="1" x14ac:dyDescent="0.35">
      <c r="A1" s="41" t="s">
        <v>637</v>
      </c>
    </row>
    <row r="2" spans="1:8" s="1" customFormat="1" ht="49.2" thickBot="1" x14ac:dyDescent="0.35">
      <c r="A2" s="44" t="s">
        <v>332</v>
      </c>
      <c r="B2" s="77" t="s">
        <v>443</v>
      </c>
      <c r="C2" s="75" t="s">
        <v>473</v>
      </c>
      <c r="D2" s="36" t="s">
        <v>434</v>
      </c>
      <c r="E2" s="29" t="s">
        <v>435</v>
      </c>
      <c r="F2" s="30" t="s">
        <v>436</v>
      </c>
      <c r="G2" s="30" t="s">
        <v>488</v>
      </c>
      <c r="H2" s="30" t="s">
        <v>604</v>
      </c>
    </row>
    <row r="3" spans="1:8" x14ac:dyDescent="0.3">
      <c r="A3" s="49">
        <v>0</v>
      </c>
      <c r="B3" s="87"/>
      <c r="C3" s="50">
        <v>10000000</v>
      </c>
      <c r="D3" s="98" t="s">
        <v>517</v>
      </c>
      <c r="E3" s="99" t="s">
        <v>517</v>
      </c>
      <c r="F3" s="51">
        <f>C3</f>
        <v>10000000</v>
      </c>
      <c r="G3" s="125" t="str">
        <f>E3</f>
        <v>-</v>
      </c>
      <c r="H3" s="125" t="s">
        <v>517</v>
      </c>
    </row>
    <row r="4" spans="1:8" x14ac:dyDescent="0.3">
      <c r="A4" s="52">
        <v>1</v>
      </c>
      <c r="B4" s="70" t="s">
        <v>444</v>
      </c>
      <c r="C4" s="53">
        <v>-625000</v>
      </c>
      <c r="D4" s="54">
        <f>-F3*$D$64</f>
        <v>-471296.98797941266</v>
      </c>
      <c r="E4" s="55">
        <f>C4-D4</f>
        <v>-153703.01202058734</v>
      </c>
      <c r="F4" s="56">
        <f>F3+E4</f>
        <v>9846296.9879794121</v>
      </c>
      <c r="G4" s="83">
        <f t="shared" ref="G4:G21" si="0">E4</f>
        <v>-153703.01202058734</v>
      </c>
      <c r="H4" s="83">
        <f>C4</f>
        <v>-625000</v>
      </c>
    </row>
    <row r="5" spans="1:8" x14ac:dyDescent="0.3">
      <c r="A5" s="52">
        <v>2</v>
      </c>
      <c r="B5" s="70" t="s">
        <v>369</v>
      </c>
      <c r="C5" s="53">
        <v>-625000</v>
      </c>
      <c r="D5" s="54">
        <f t="shared" ref="D5:D63" si="1">-F4*$D$64</f>
        <v>-464053.01131854602</v>
      </c>
      <c r="E5" s="55">
        <f t="shared" ref="E5:E63" si="2">C5-D5</f>
        <v>-160946.98868145398</v>
      </c>
      <c r="F5" s="56">
        <f t="shared" ref="F5:F63" si="3">F4+E5</f>
        <v>9685349.9992979579</v>
      </c>
      <c r="G5" s="85">
        <f t="shared" si="0"/>
        <v>-160946.98868145398</v>
      </c>
      <c r="H5" s="83">
        <f t="shared" ref="H5:H21" si="4">C5</f>
        <v>-625000</v>
      </c>
    </row>
    <row r="6" spans="1:8" x14ac:dyDescent="0.3">
      <c r="A6" s="52">
        <v>3</v>
      </c>
      <c r="B6" s="70" t="s">
        <v>370</v>
      </c>
      <c r="C6" s="53">
        <v>-625000</v>
      </c>
      <c r="D6" s="54">
        <f t="shared" si="1"/>
        <v>-456467.62821955339</v>
      </c>
      <c r="E6" s="55">
        <f t="shared" si="2"/>
        <v>-168532.37178044661</v>
      </c>
      <c r="F6" s="56">
        <f t="shared" si="3"/>
        <v>9516817.6275175121</v>
      </c>
      <c r="G6" s="85">
        <f t="shared" si="0"/>
        <v>-168532.37178044661</v>
      </c>
      <c r="H6" s="83">
        <f t="shared" si="4"/>
        <v>-625000</v>
      </c>
    </row>
    <row r="7" spans="1:8" x14ac:dyDescent="0.3">
      <c r="A7" s="52">
        <v>4</v>
      </c>
      <c r="B7" s="70" t="s">
        <v>371</v>
      </c>
      <c r="C7" s="53">
        <v>-625000</v>
      </c>
      <c r="D7" s="54">
        <f>-F6*$D$64</f>
        <v>-448524.74829983833</v>
      </c>
      <c r="E7" s="55">
        <f t="shared" si="2"/>
        <v>-176475.25170016167</v>
      </c>
      <c r="F7" s="56">
        <f t="shared" si="3"/>
        <v>9340342.375817351</v>
      </c>
      <c r="G7" s="86">
        <f t="shared" si="0"/>
        <v>-176475.25170016167</v>
      </c>
      <c r="H7" s="83">
        <f t="shared" si="4"/>
        <v>-625000</v>
      </c>
    </row>
    <row r="8" spans="1:8" x14ac:dyDescent="0.3">
      <c r="A8" s="52">
        <v>5</v>
      </c>
      <c r="B8" s="70" t="s">
        <v>372</v>
      </c>
      <c r="C8" s="53">
        <v>-625000</v>
      </c>
      <c r="D8" s="54">
        <f t="shared" si="1"/>
        <v>-440207.52284191886</v>
      </c>
      <c r="E8" s="55">
        <f t="shared" si="2"/>
        <v>-184792.47715808114</v>
      </c>
      <c r="F8" s="56">
        <f t="shared" si="3"/>
        <v>9155549.8986592703</v>
      </c>
      <c r="G8" s="83">
        <f t="shared" si="0"/>
        <v>-184792.47715808114</v>
      </c>
      <c r="H8" s="83">
        <f t="shared" si="4"/>
        <v>-625000</v>
      </c>
    </row>
    <row r="9" spans="1:8" x14ac:dyDescent="0.3">
      <c r="A9" s="52">
        <v>6</v>
      </c>
      <c r="B9" s="70" t="s">
        <v>373</v>
      </c>
      <c r="C9" s="53">
        <v>-625000</v>
      </c>
      <c r="D9" s="54">
        <f t="shared" si="1"/>
        <v>-431498.30905333307</v>
      </c>
      <c r="E9" s="55">
        <f t="shared" si="2"/>
        <v>-193501.69094666693</v>
      </c>
      <c r="F9" s="56">
        <f t="shared" si="3"/>
        <v>8962048.2077126037</v>
      </c>
      <c r="G9" s="83">
        <f t="shared" si="0"/>
        <v>-193501.69094666693</v>
      </c>
      <c r="H9" s="83">
        <f t="shared" si="4"/>
        <v>-625000</v>
      </c>
    </row>
    <row r="10" spans="1:8" x14ac:dyDescent="0.3">
      <c r="A10" s="52">
        <v>7</v>
      </c>
      <c r="B10" s="70" t="s">
        <v>374</v>
      </c>
      <c r="C10" s="53">
        <v>-625000</v>
      </c>
      <c r="D10" s="54">
        <f t="shared" si="1"/>
        <v>-422378.63264212437</v>
      </c>
      <c r="E10" s="55">
        <f t="shared" si="2"/>
        <v>-202621.36735787563</v>
      </c>
      <c r="F10" s="56">
        <f t="shared" si="3"/>
        <v>8759426.8403547276</v>
      </c>
      <c r="G10" s="85">
        <f t="shared" si="0"/>
        <v>-202621.36735787563</v>
      </c>
      <c r="H10" s="83">
        <f t="shared" si="4"/>
        <v>-625000</v>
      </c>
    </row>
    <row r="11" spans="1:8" x14ac:dyDescent="0.3">
      <c r="A11" s="52">
        <v>8</v>
      </c>
      <c r="B11" s="70" t="s">
        <v>375</v>
      </c>
      <c r="C11" s="53">
        <v>-625000</v>
      </c>
      <c r="D11" s="54">
        <f t="shared" si="1"/>
        <v>-412829.14862852066</v>
      </c>
      <c r="E11" s="55">
        <f t="shared" si="2"/>
        <v>-212170.85137147934</v>
      </c>
      <c r="F11" s="56">
        <f t="shared" si="3"/>
        <v>8547255.9889832474</v>
      </c>
      <c r="G11" s="85">
        <f t="shared" si="0"/>
        <v>-212170.85137147934</v>
      </c>
      <c r="H11" s="83">
        <f t="shared" si="4"/>
        <v>-625000</v>
      </c>
    </row>
    <row r="12" spans="1:8" x14ac:dyDescent="0.3">
      <c r="A12" s="52">
        <v>9</v>
      </c>
      <c r="B12" s="70" t="s">
        <v>376</v>
      </c>
      <c r="C12" s="53">
        <v>-625000</v>
      </c>
      <c r="D12" s="54">
        <f t="shared" si="1"/>
        <v>-402829.60030968004</v>
      </c>
      <c r="E12" s="55">
        <f t="shared" si="2"/>
        <v>-222170.39969031996</v>
      </c>
      <c r="F12" s="56">
        <f t="shared" si="3"/>
        <v>8325085.5892929276</v>
      </c>
      <c r="G12" s="86">
        <f t="shared" si="0"/>
        <v>-222170.39969031996</v>
      </c>
      <c r="H12" s="83">
        <f t="shared" si="4"/>
        <v>-625000</v>
      </c>
    </row>
    <row r="13" spans="1:8" x14ac:dyDescent="0.3">
      <c r="A13" s="52">
        <v>10</v>
      </c>
      <c r="B13" s="70" t="s">
        <v>377</v>
      </c>
      <c r="C13" s="53">
        <v>-625000</v>
      </c>
      <c r="D13" s="54">
        <f t="shared" si="1"/>
        <v>-392358.77629045706</v>
      </c>
      <c r="E13" s="55">
        <f t="shared" si="2"/>
        <v>-232641.22370954294</v>
      </c>
      <c r="F13" s="56">
        <f t="shared" si="3"/>
        <v>8092444.3655833844</v>
      </c>
      <c r="G13" s="83">
        <f t="shared" si="0"/>
        <v>-232641.22370954294</v>
      </c>
      <c r="H13" s="83">
        <f t="shared" si="4"/>
        <v>-625000</v>
      </c>
    </row>
    <row r="14" spans="1:8" x14ac:dyDescent="0.3">
      <c r="A14" s="52">
        <v>11</v>
      </c>
      <c r="B14" s="70" t="s">
        <v>378</v>
      </c>
      <c r="C14" s="53">
        <v>-625000</v>
      </c>
      <c r="D14" s="54">
        <f t="shared" si="1"/>
        <v>-381394.46548904182</v>
      </c>
      <c r="E14" s="55">
        <f t="shared" si="2"/>
        <v>-243605.53451095818</v>
      </c>
      <c r="F14" s="56">
        <f t="shared" si="3"/>
        <v>7848838.8310724264</v>
      </c>
      <c r="G14" s="85">
        <f t="shared" si="0"/>
        <v>-243605.53451095818</v>
      </c>
      <c r="H14" s="83">
        <f t="shared" si="4"/>
        <v>-625000</v>
      </c>
    </row>
    <row r="15" spans="1:8" x14ac:dyDescent="0.3">
      <c r="A15" s="52">
        <v>12</v>
      </c>
      <c r="B15" s="70" t="s">
        <v>474</v>
      </c>
      <c r="C15" s="53">
        <v>-625000</v>
      </c>
      <c r="D15" s="54">
        <f t="shared" si="1"/>
        <v>-369913.4100220289</v>
      </c>
      <c r="E15" s="55">
        <f t="shared" si="2"/>
        <v>-255086.5899779711</v>
      </c>
      <c r="F15" s="56">
        <f t="shared" si="3"/>
        <v>7593752.2410944551</v>
      </c>
      <c r="G15" s="85">
        <f t="shared" si="0"/>
        <v>-255086.5899779711</v>
      </c>
      <c r="H15" s="83">
        <f t="shared" si="4"/>
        <v>-625000</v>
      </c>
    </row>
    <row r="16" spans="1:8" x14ac:dyDescent="0.3">
      <c r="A16" s="52">
        <v>13</v>
      </c>
      <c r="B16" s="70" t="s">
        <v>380</v>
      </c>
      <c r="C16" s="53">
        <v>-625000</v>
      </c>
      <c r="D16" s="54">
        <f t="shared" si="1"/>
        <v>-357891.25586897315</v>
      </c>
      <c r="E16" s="55">
        <f t="shared" si="2"/>
        <v>-267108.74413102685</v>
      </c>
      <c r="F16" s="56">
        <f t="shared" si="3"/>
        <v>7326643.4969634283</v>
      </c>
      <c r="G16" s="85">
        <f t="shared" si="0"/>
        <v>-267108.74413102685</v>
      </c>
      <c r="H16" s="83">
        <f t="shared" si="4"/>
        <v>-625000</v>
      </c>
    </row>
    <row r="17" spans="1:8" x14ac:dyDescent="0.3">
      <c r="A17" s="52">
        <v>14</v>
      </c>
      <c r="B17" s="70" t="s">
        <v>381</v>
      </c>
      <c r="C17" s="53">
        <v>-625000</v>
      </c>
      <c r="D17" s="54">
        <f t="shared" si="1"/>
        <v>-345302.50121178146</v>
      </c>
      <c r="E17" s="55">
        <f t="shared" si="2"/>
        <v>-279697.49878821854</v>
      </c>
      <c r="F17" s="56">
        <f t="shared" si="3"/>
        <v>7046945.9981752094</v>
      </c>
      <c r="G17" s="85">
        <f t="shared" si="0"/>
        <v>-279697.49878821854</v>
      </c>
      <c r="H17" s="83">
        <f t="shared" si="4"/>
        <v>-625000</v>
      </c>
    </row>
    <row r="18" spans="1:8" x14ac:dyDescent="0.3">
      <c r="A18" s="52">
        <v>15</v>
      </c>
      <c r="B18" s="70" t="s">
        <v>382</v>
      </c>
      <c r="C18" s="53">
        <v>-625000</v>
      </c>
      <c r="D18" s="54">
        <f t="shared" si="1"/>
        <v>-332120.44233935518</v>
      </c>
      <c r="E18" s="55">
        <f t="shared" si="2"/>
        <v>-292879.55766064482</v>
      </c>
      <c r="F18" s="56">
        <f t="shared" si="3"/>
        <v>6754066.4405145645</v>
      </c>
      <c r="G18" s="86">
        <f t="shared" si="0"/>
        <v>-292879.55766064482</v>
      </c>
      <c r="H18" s="83">
        <f t="shared" si="4"/>
        <v>-625000</v>
      </c>
    </row>
    <row r="19" spans="1:8" x14ac:dyDescent="0.3">
      <c r="A19" s="52">
        <v>16</v>
      </c>
      <c r="B19" s="70" t="s">
        <v>383</v>
      </c>
      <c r="C19" s="53">
        <v>-625000</v>
      </c>
      <c r="D19" s="54">
        <f t="shared" si="1"/>
        <v>-318317.11700273474</v>
      </c>
      <c r="E19" s="55">
        <f t="shared" si="2"/>
        <v>-306682.88299726526</v>
      </c>
      <c r="F19" s="56">
        <f t="shared" si="3"/>
        <v>6447383.5575172994</v>
      </c>
      <c r="G19" s="83">
        <f t="shared" si="0"/>
        <v>-306682.88299726526</v>
      </c>
      <c r="H19" s="83">
        <f t="shared" si="4"/>
        <v>-625000</v>
      </c>
    </row>
    <row r="20" spans="1:8" x14ac:dyDescent="0.3">
      <c r="A20" s="52">
        <v>17</v>
      </c>
      <c r="B20" s="70" t="s">
        <v>384</v>
      </c>
      <c r="C20" s="53">
        <v>-350000</v>
      </c>
      <c r="D20" s="54">
        <f t="shared" si="1"/>
        <v>-303863.24510058935</v>
      </c>
      <c r="E20" s="55">
        <f t="shared" si="2"/>
        <v>-46136.754899410647</v>
      </c>
      <c r="F20" s="56">
        <f t="shared" si="3"/>
        <v>6401246.8026178889</v>
      </c>
      <c r="G20" s="83">
        <f t="shared" si="0"/>
        <v>-46136.754899410647</v>
      </c>
      <c r="H20" s="83">
        <f t="shared" si="4"/>
        <v>-350000</v>
      </c>
    </row>
    <row r="21" spans="1:8" x14ac:dyDescent="0.3">
      <c r="A21" s="52">
        <v>18</v>
      </c>
      <c r="B21" s="70" t="s">
        <v>385</v>
      </c>
      <c r="C21" s="53">
        <v>-350000</v>
      </c>
      <c r="D21" s="54">
        <f t="shared" si="1"/>
        <v>-301688.83373866568</v>
      </c>
      <c r="E21" s="55">
        <f t="shared" si="2"/>
        <v>-48311.166261334321</v>
      </c>
      <c r="F21" s="56">
        <f t="shared" si="3"/>
        <v>6352935.6363565549</v>
      </c>
      <c r="G21" s="85">
        <f t="shared" si="0"/>
        <v>-48311.166261334321</v>
      </c>
      <c r="H21" s="83">
        <f t="shared" si="4"/>
        <v>-350000</v>
      </c>
    </row>
    <row r="22" spans="1:8" x14ac:dyDescent="0.3">
      <c r="A22" s="22">
        <v>19</v>
      </c>
      <c r="B22" s="71" t="s">
        <v>386</v>
      </c>
      <c r="C22" s="40">
        <v>-350000</v>
      </c>
      <c r="D22" s="37">
        <f t="shared" si="1"/>
        <v>-299411.94302419177</v>
      </c>
      <c r="E22" s="21">
        <f t="shared" si="2"/>
        <v>-50588.056975808227</v>
      </c>
      <c r="F22" s="23">
        <f t="shared" si="3"/>
        <v>6302347.5793807469</v>
      </c>
      <c r="G22" s="23"/>
      <c r="H22" s="23"/>
    </row>
    <row r="23" spans="1:8" x14ac:dyDescent="0.3">
      <c r="A23" s="22">
        <v>20</v>
      </c>
      <c r="B23" s="71" t="s">
        <v>387</v>
      </c>
      <c r="C23" s="40">
        <v>-350000</v>
      </c>
      <c r="D23" s="37">
        <f t="shared" si="1"/>
        <v>-297027.74313614884</v>
      </c>
      <c r="E23" s="21">
        <f t="shared" si="2"/>
        <v>-52972.256863851158</v>
      </c>
      <c r="F23" s="23">
        <f t="shared" si="3"/>
        <v>6249375.3225168958</v>
      </c>
      <c r="G23" s="23"/>
      <c r="H23" s="23"/>
    </row>
    <row r="24" spans="1:8" x14ac:dyDescent="0.3">
      <c r="A24" s="22">
        <v>21</v>
      </c>
      <c r="B24" s="71" t="s">
        <v>388</v>
      </c>
      <c r="C24" s="40">
        <v>-350000</v>
      </c>
      <c r="D24" s="37">
        <f t="shared" si="1"/>
        <v>-294531.17662550835</v>
      </c>
      <c r="E24" s="21">
        <f t="shared" si="2"/>
        <v>-55468.823374491651</v>
      </c>
      <c r="F24" s="23">
        <f t="shared" si="3"/>
        <v>6193906.4991424046</v>
      </c>
      <c r="G24" s="23"/>
      <c r="H24" s="23"/>
    </row>
    <row r="25" spans="1:8" x14ac:dyDescent="0.3">
      <c r="A25" s="22">
        <v>22</v>
      </c>
      <c r="B25" s="71" t="s">
        <v>389</v>
      </c>
      <c r="C25" s="40">
        <v>-350000</v>
      </c>
      <c r="D25" s="37">
        <f t="shared" si="1"/>
        <v>-291916.94768719241</v>
      </c>
      <c r="E25" s="21">
        <f t="shared" si="2"/>
        <v>-58083.052312807587</v>
      </c>
      <c r="F25" s="23">
        <f t="shared" si="3"/>
        <v>6135823.4468295975</v>
      </c>
      <c r="G25" s="23"/>
      <c r="H25" s="23"/>
    </row>
    <row r="26" spans="1:8" x14ac:dyDescent="0.3">
      <c r="A26" s="22">
        <v>23</v>
      </c>
      <c r="B26" s="71" t="s">
        <v>390</v>
      </c>
      <c r="C26" s="40">
        <v>-350000</v>
      </c>
      <c r="D26" s="37">
        <f t="shared" si="1"/>
        <v>-289179.5109264247</v>
      </c>
      <c r="E26" s="21">
        <f t="shared" si="2"/>
        <v>-60820.4890735753</v>
      </c>
      <c r="F26" s="23">
        <f t="shared" si="3"/>
        <v>6075002.957756022</v>
      </c>
      <c r="G26" s="23"/>
      <c r="H26" s="23"/>
    </row>
    <row r="27" spans="1:8" x14ac:dyDescent="0.3">
      <c r="A27" s="22">
        <v>24</v>
      </c>
      <c r="B27" s="71" t="s">
        <v>475</v>
      </c>
      <c r="C27" s="40">
        <v>-350000</v>
      </c>
      <c r="D27" s="37">
        <f t="shared" si="1"/>
        <v>-286313.0595956436</v>
      </c>
      <c r="E27" s="21">
        <f t="shared" si="2"/>
        <v>-63686.940404356399</v>
      </c>
      <c r="F27" s="23">
        <f t="shared" si="3"/>
        <v>6011316.0173516655</v>
      </c>
      <c r="G27" s="23"/>
      <c r="H27" s="23"/>
    </row>
    <row r="28" spans="1:8" x14ac:dyDescent="0.3">
      <c r="A28" s="22">
        <v>25</v>
      </c>
      <c r="B28" s="71" t="s">
        <v>392</v>
      </c>
      <c r="C28" s="40">
        <v>-350000</v>
      </c>
      <c r="D28" s="37">
        <f t="shared" si="1"/>
        <v>-283311.51327702386</v>
      </c>
      <c r="E28" s="21">
        <f t="shared" si="2"/>
        <v>-66688.486722976144</v>
      </c>
      <c r="F28" s="23">
        <f t="shared" si="3"/>
        <v>5944627.5306286896</v>
      </c>
      <c r="G28" s="23"/>
      <c r="H28" s="23"/>
    </row>
    <row r="29" spans="1:8" x14ac:dyDescent="0.3">
      <c r="A29" s="22">
        <v>26</v>
      </c>
      <c r="B29" s="71" t="s">
        <v>393</v>
      </c>
      <c r="C29" s="40">
        <v>-350000</v>
      </c>
      <c r="D29" s="37">
        <f t="shared" si="1"/>
        <v>-280168.50498447951</v>
      </c>
      <c r="E29" s="21">
        <f t="shared" si="2"/>
        <v>-69831.495015520486</v>
      </c>
      <c r="F29" s="23">
        <f t="shared" si="3"/>
        <v>5874796.035613169</v>
      </c>
      <c r="G29" s="23"/>
      <c r="H29" s="23"/>
    </row>
    <row r="30" spans="1:8" x14ac:dyDescent="0.3">
      <c r="A30" s="22">
        <v>27</v>
      </c>
      <c r="B30" s="71" t="s">
        <v>394</v>
      </c>
      <c r="C30" s="40">
        <v>-350000</v>
      </c>
      <c r="D30" s="37">
        <f t="shared" si="1"/>
        <v>-276877.3676577881</v>
      </c>
      <c r="E30" s="21">
        <f t="shared" si="2"/>
        <v>-73122.632342211902</v>
      </c>
      <c r="F30" s="23">
        <f t="shared" si="3"/>
        <v>5801673.4032709571</v>
      </c>
      <c r="G30" s="23"/>
      <c r="H30" s="23"/>
    </row>
    <row r="31" spans="1:8" x14ac:dyDescent="0.3">
      <c r="A31" s="22">
        <v>28</v>
      </c>
      <c r="B31" s="71" t="s">
        <v>395</v>
      </c>
      <c r="C31" s="40">
        <v>-350000</v>
      </c>
      <c r="D31" s="37">
        <f t="shared" si="1"/>
        <v>-273431.12002018705</v>
      </c>
      <c r="E31" s="21">
        <f t="shared" si="2"/>
        <v>-76568.879979812948</v>
      </c>
      <c r="F31" s="23">
        <f t="shared" si="3"/>
        <v>5725104.5232911445</v>
      </c>
      <c r="G31" s="23"/>
      <c r="H31" s="23"/>
    </row>
    <row r="32" spans="1:8" x14ac:dyDescent="0.3">
      <c r="A32" s="22">
        <v>29</v>
      </c>
      <c r="B32" s="71" t="s">
        <v>396</v>
      </c>
      <c r="C32" s="40">
        <v>-350000</v>
      </c>
      <c r="D32" s="37">
        <f t="shared" si="1"/>
        <v>-269822.45176944276</v>
      </c>
      <c r="E32" s="21">
        <f t="shared" si="2"/>
        <v>-80177.548230557237</v>
      </c>
      <c r="F32" s="23">
        <f t="shared" si="3"/>
        <v>5644926.9750605877</v>
      </c>
      <c r="G32" s="23"/>
      <c r="H32" s="23"/>
    </row>
    <row r="33" spans="1:8" x14ac:dyDescent="0.3">
      <c r="A33" s="22">
        <v>30</v>
      </c>
      <c r="B33" s="71" t="s">
        <v>397</v>
      </c>
      <c r="C33" s="40">
        <v>-350000</v>
      </c>
      <c r="D33" s="37">
        <f t="shared" si="1"/>
        <v>-266043.70807097922</v>
      </c>
      <c r="E33" s="21">
        <f t="shared" si="2"/>
        <v>-83956.291929020779</v>
      </c>
      <c r="F33" s="23">
        <f t="shared" si="3"/>
        <v>5560970.6831315672</v>
      </c>
      <c r="G33" s="23"/>
      <c r="H33" s="23"/>
    </row>
    <row r="34" spans="1:8" x14ac:dyDescent="0.3">
      <c r="A34" s="22">
        <v>31</v>
      </c>
      <c r="B34" s="71" t="s">
        <v>398</v>
      </c>
      <c r="C34" s="40">
        <v>-350000</v>
      </c>
      <c r="D34" s="37">
        <f t="shared" si="1"/>
        <v>-262086.87332017245</v>
      </c>
      <c r="E34" s="21">
        <f t="shared" si="2"/>
        <v>-87913.126679827546</v>
      </c>
      <c r="F34" s="23">
        <f t="shared" si="3"/>
        <v>5473057.5564517397</v>
      </c>
      <c r="G34" s="23"/>
      <c r="H34" s="23"/>
    </row>
    <row r="35" spans="1:8" x14ac:dyDescent="0.3">
      <c r="A35" s="22">
        <v>32</v>
      </c>
      <c r="B35" s="71" t="s">
        <v>399</v>
      </c>
      <c r="C35" s="40">
        <v>-350000</v>
      </c>
      <c r="D35" s="37">
        <f t="shared" si="1"/>
        <v>-257943.55413936693</v>
      </c>
      <c r="E35" s="21">
        <f t="shared" si="2"/>
        <v>-92056.445860633074</v>
      </c>
      <c r="F35" s="23">
        <f t="shared" si="3"/>
        <v>5381001.110591107</v>
      </c>
      <c r="G35" s="23"/>
      <c r="H35" s="23"/>
    </row>
    <row r="36" spans="1:8" x14ac:dyDescent="0.3">
      <c r="A36" s="22">
        <v>33</v>
      </c>
      <c r="B36" s="71" t="s">
        <v>400</v>
      </c>
      <c r="C36" s="40">
        <v>-350000</v>
      </c>
      <c r="D36" s="37">
        <f t="shared" si="1"/>
        <v>-253604.96157354632</v>
      </c>
      <c r="E36" s="21">
        <f t="shared" si="2"/>
        <v>-96395.038426453684</v>
      </c>
      <c r="F36" s="23">
        <f t="shared" si="3"/>
        <v>5284606.0721646538</v>
      </c>
      <c r="G36" s="23"/>
      <c r="H36" s="23"/>
    </row>
    <row r="37" spans="1:8" x14ac:dyDescent="0.3">
      <c r="A37" s="22">
        <v>34</v>
      </c>
      <c r="B37" s="71" t="s">
        <v>401</v>
      </c>
      <c r="C37" s="40">
        <v>-350000</v>
      </c>
      <c r="D37" s="37">
        <f t="shared" si="1"/>
        <v>-249061.89244689161</v>
      </c>
      <c r="E37" s="21">
        <f t="shared" si="2"/>
        <v>-100938.10755310839</v>
      </c>
      <c r="F37" s="23">
        <f t="shared" si="3"/>
        <v>5183667.9646115452</v>
      </c>
      <c r="G37" s="23"/>
      <c r="H37" s="23"/>
    </row>
    <row r="38" spans="1:8" x14ac:dyDescent="0.3">
      <c r="A38" s="22">
        <v>35</v>
      </c>
      <c r="B38" s="71" t="s">
        <v>402</v>
      </c>
      <c r="C38" s="40">
        <v>-350000</v>
      </c>
      <c r="D38" s="37">
        <f t="shared" si="1"/>
        <v>-244304.7098406794</v>
      </c>
      <c r="E38" s="21">
        <f t="shared" si="2"/>
        <v>-105695.2901593206</v>
      </c>
      <c r="F38" s="23">
        <f t="shared" si="3"/>
        <v>5077972.6744522247</v>
      </c>
      <c r="G38" s="23"/>
      <c r="H38" s="23"/>
    </row>
    <row r="39" spans="1:8" x14ac:dyDescent="0.3">
      <c r="A39" s="22">
        <v>36</v>
      </c>
      <c r="B39" s="71" t="s">
        <v>476</v>
      </c>
      <c r="C39" s="40">
        <v>-350000</v>
      </c>
      <c r="D39" s="37">
        <f t="shared" si="1"/>
        <v>-239323.3226511096</v>
      </c>
      <c r="E39" s="21">
        <f t="shared" si="2"/>
        <v>-110676.6773488904</v>
      </c>
      <c r="F39" s="23">
        <f t="shared" si="3"/>
        <v>4967295.9971033344</v>
      </c>
      <c r="G39" s="23"/>
      <c r="H39" s="23"/>
    </row>
    <row r="40" spans="1:8" x14ac:dyDescent="0.3">
      <c r="A40" s="22">
        <v>37</v>
      </c>
      <c r="B40" s="71" t="s">
        <v>404</v>
      </c>
      <c r="C40" s="40">
        <v>-350000</v>
      </c>
      <c r="D40" s="37">
        <f t="shared" si="1"/>
        <v>-234107.1641836995</v>
      </c>
      <c r="E40" s="21">
        <f t="shared" si="2"/>
        <v>-115892.8358163005</v>
      </c>
      <c r="F40" s="23">
        <f t="shared" si="3"/>
        <v>4851403.1612870339</v>
      </c>
      <c r="G40" s="23"/>
      <c r="H40" s="23"/>
    </row>
    <row r="41" spans="1:8" x14ac:dyDescent="0.3">
      <c r="A41" s="22">
        <v>38</v>
      </c>
      <c r="B41" s="71" t="s">
        <v>405</v>
      </c>
      <c r="C41" s="40">
        <v>-350000</v>
      </c>
      <c r="D41" s="37">
        <f t="shared" si="1"/>
        <v>-228645.16973883798</v>
      </c>
      <c r="E41" s="21">
        <f t="shared" si="2"/>
        <v>-121354.83026116202</v>
      </c>
      <c r="F41" s="23">
        <f t="shared" si="3"/>
        <v>4730048.3310258724</v>
      </c>
      <c r="G41" s="23"/>
      <c r="H41" s="23"/>
    </row>
    <row r="42" spans="1:8" x14ac:dyDescent="0.3">
      <c r="A42" s="22">
        <v>39</v>
      </c>
      <c r="B42" s="71" t="s">
        <v>406</v>
      </c>
      <c r="C42" s="40">
        <v>-350000</v>
      </c>
      <c r="D42" s="37">
        <f t="shared" si="1"/>
        <v>-222925.75314095416</v>
      </c>
      <c r="E42" s="21">
        <f t="shared" si="2"/>
        <v>-127074.24685904584</v>
      </c>
      <c r="F42" s="23">
        <f t="shared" si="3"/>
        <v>4602974.0841668267</v>
      </c>
      <c r="G42" s="23"/>
      <c r="H42" s="23"/>
    </row>
    <row r="43" spans="1:8" x14ac:dyDescent="0.3">
      <c r="A43" s="22">
        <v>40</v>
      </c>
      <c r="B43" s="71" t="s">
        <v>407</v>
      </c>
      <c r="C43" s="40">
        <v>-350000</v>
      </c>
      <c r="D43" s="37">
        <f t="shared" si="1"/>
        <v>-216936.78216151209</v>
      </c>
      <c r="E43" s="21">
        <f t="shared" si="2"/>
        <v>-133063.21783848791</v>
      </c>
      <c r="F43" s="23">
        <f t="shared" si="3"/>
        <v>4469910.8663283391</v>
      </c>
      <c r="G43" s="23"/>
      <c r="H43" s="23"/>
    </row>
    <row r="44" spans="1:8" x14ac:dyDescent="0.3">
      <c r="A44" s="22">
        <v>41</v>
      </c>
      <c r="B44" s="71" t="s">
        <v>408</v>
      </c>
      <c r="C44" s="40">
        <v>-350000</v>
      </c>
      <c r="D44" s="37">
        <f t="shared" si="1"/>
        <v>-210665.55278369933</v>
      </c>
      <c r="E44" s="21">
        <f t="shared" si="2"/>
        <v>-139334.44721630067</v>
      </c>
      <c r="F44" s="23">
        <f t="shared" si="3"/>
        <v>4330576.4191120388</v>
      </c>
      <c r="G44" s="23"/>
      <c r="H44" s="23"/>
    </row>
    <row r="45" spans="1:8" x14ac:dyDescent="0.3">
      <c r="A45" s="22">
        <v>42</v>
      </c>
      <c r="B45" s="71" t="s">
        <v>409</v>
      </c>
      <c r="C45" s="40">
        <v>-350000</v>
      </c>
      <c r="D45" s="37">
        <f t="shared" si="1"/>
        <v>-204098.76225421744</v>
      </c>
      <c r="E45" s="21">
        <f t="shared" si="2"/>
        <v>-145901.23774578256</v>
      </c>
      <c r="F45" s="23">
        <f t="shared" si="3"/>
        <v>4184675.1813662564</v>
      </c>
      <c r="G45" s="23"/>
      <c r="H45" s="23"/>
    </row>
    <row r="46" spans="1:8" x14ac:dyDescent="0.3">
      <c r="A46" s="22">
        <v>43</v>
      </c>
      <c r="B46" s="71" t="s">
        <v>410</v>
      </c>
      <c r="C46" s="40">
        <v>-350000</v>
      </c>
      <c r="D46" s="37">
        <f t="shared" si="1"/>
        <v>-197222.48086501189</v>
      </c>
      <c r="E46" s="21">
        <f t="shared" si="2"/>
        <v>-152777.51913498811</v>
      </c>
      <c r="F46" s="23">
        <f t="shared" si="3"/>
        <v>4031897.6622312684</v>
      </c>
      <c r="G46" s="23"/>
      <c r="H46" s="23"/>
    </row>
    <row r="47" spans="1:8" x14ac:dyDescent="0.3">
      <c r="A47" s="22">
        <v>44</v>
      </c>
      <c r="B47" s="71" t="s">
        <v>411</v>
      </c>
      <c r="C47" s="40">
        <v>-350000</v>
      </c>
      <c r="D47" s="37">
        <f t="shared" si="1"/>
        <v>-190022.12240508321</v>
      </c>
      <c r="E47" s="21">
        <f t="shared" si="2"/>
        <v>-159977.87759491679</v>
      </c>
      <c r="F47" s="23">
        <f t="shared" si="3"/>
        <v>3871919.7846363517</v>
      </c>
      <c r="G47" s="23"/>
      <c r="H47" s="23"/>
    </row>
    <row r="48" spans="1:8" x14ac:dyDescent="0.3">
      <c r="A48" s="22">
        <v>45</v>
      </c>
      <c r="B48" s="71" t="s">
        <v>412</v>
      </c>
      <c r="C48" s="40">
        <v>-350000</v>
      </c>
      <c r="D48" s="37">
        <f t="shared" si="1"/>
        <v>-182482.41321970089</v>
      </c>
      <c r="E48" s="21">
        <f t="shared" si="2"/>
        <v>-167517.58678029911</v>
      </c>
      <c r="F48" s="23">
        <f t="shared" si="3"/>
        <v>3704402.1978560528</v>
      </c>
      <c r="G48" s="23"/>
      <c r="H48" s="23"/>
    </row>
    <row r="49" spans="1:8" x14ac:dyDescent="0.3">
      <c r="A49" s="22">
        <v>46</v>
      </c>
      <c r="B49" s="71" t="s">
        <v>413</v>
      </c>
      <c r="C49" s="40">
        <v>-350000</v>
      </c>
      <c r="D49" s="37">
        <f t="shared" si="1"/>
        <v>-174587.3598113874</v>
      </c>
      <c r="E49" s="21">
        <f t="shared" si="2"/>
        <v>-175412.6401886126</v>
      </c>
      <c r="F49" s="23">
        <f t="shared" si="3"/>
        <v>3528989.5576674403</v>
      </c>
      <c r="G49" s="23"/>
      <c r="H49" s="23"/>
    </row>
    <row r="50" spans="1:8" x14ac:dyDescent="0.3">
      <c r="A50" s="22">
        <v>47</v>
      </c>
      <c r="B50" s="71" t="s">
        <v>414</v>
      </c>
      <c r="C50" s="40">
        <v>-350000</v>
      </c>
      <c r="D50" s="37">
        <f t="shared" si="1"/>
        <v>-166320.21491394643</v>
      </c>
      <c r="E50" s="21">
        <f t="shared" si="2"/>
        <v>-183679.78508605357</v>
      </c>
      <c r="F50" s="23">
        <f t="shared" si="3"/>
        <v>3345309.7725813868</v>
      </c>
      <c r="G50" s="23"/>
      <c r="H50" s="23"/>
    </row>
    <row r="51" spans="1:8" x14ac:dyDescent="0.3">
      <c r="A51" s="22">
        <v>48</v>
      </c>
      <c r="B51" s="71" t="s">
        <v>477</v>
      </c>
      <c r="C51" s="40">
        <v>-350000</v>
      </c>
      <c r="D51" s="37">
        <f t="shared" si="1"/>
        <v>-157663.44196757016</v>
      </c>
      <c r="E51" s="21">
        <f t="shared" si="2"/>
        <v>-192336.55803242984</v>
      </c>
      <c r="F51" s="23">
        <f t="shared" si="3"/>
        <v>3152973.2145489571</v>
      </c>
      <c r="G51" s="23"/>
      <c r="H51" s="23"/>
    </row>
    <row r="52" spans="1:8" x14ac:dyDescent="0.3">
      <c r="A52" s="22">
        <v>49</v>
      </c>
      <c r="B52" s="71" t="s">
        <v>416</v>
      </c>
      <c r="C52" s="40">
        <v>-350000</v>
      </c>
      <c r="D52" s="37">
        <f t="shared" si="1"/>
        <v>-148598.67791966899</v>
      </c>
      <c r="E52" s="21">
        <f t="shared" si="2"/>
        <v>-201401.32208033101</v>
      </c>
      <c r="F52" s="23">
        <f t="shared" si="3"/>
        <v>2951571.8924686261</v>
      </c>
      <c r="G52" s="23"/>
      <c r="H52" s="23"/>
    </row>
    <row r="53" spans="1:8" x14ac:dyDescent="0.3">
      <c r="A53" s="22">
        <v>50</v>
      </c>
      <c r="B53" s="71" t="s">
        <v>417</v>
      </c>
      <c r="C53" s="40">
        <v>-350000</v>
      </c>
      <c r="D53" s="37">
        <f t="shared" si="1"/>
        <v>-139106.69427251583</v>
      </c>
      <c r="E53" s="21">
        <f t="shared" si="2"/>
        <v>-210893.30572748417</v>
      </c>
      <c r="F53" s="23">
        <f t="shared" si="3"/>
        <v>2740678.586741142</v>
      </c>
      <c r="G53" s="23"/>
      <c r="H53" s="23"/>
    </row>
    <row r="54" spans="1:8" x14ac:dyDescent="0.3">
      <c r="A54" s="22">
        <v>51</v>
      </c>
      <c r="B54" s="71" t="s">
        <v>418</v>
      </c>
      <c r="C54" s="40">
        <v>-350000</v>
      </c>
      <c r="D54" s="37">
        <f t="shared" si="1"/>
        <v>-129167.35629507736</v>
      </c>
      <c r="E54" s="21">
        <f t="shared" si="2"/>
        <v>-220832.64370492264</v>
      </c>
      <c r="F54" s="23">
        <f t="shared" si="3"/>
        <v>2519845.9430362191</v>
      </c>
      <c r="G54" s="23"/>
      <c r="H54" s="23"/>
    </row>
    <row r="55" spans="1:8" x14ac:dyDescent="0.3">
      <c r="A55" s="22">
        <v>52</v>
      </c>
      <c r="B55" s="71" t="s">
        <v>419</v>
      </c>
      <c r="C55" s="40">
        <v>-350000</v>
      </c>
      <c r="D55" s="37">
        <f t="shared" si="1"/>
        <v>-118759.58031251127</v>
      </c>
      <c r="E55" s="21">
        <f t="shared" si="2"/>
        <v>-231240.41968748873</v>
      </c>
      <c r="F55" s="23">
        <f t="shared" si="3"/>
        <v>2288605.5233487305</v>
      </c>
      <c r="G55" s="23"/>
      <c r="H55" s="23"/>
    </row>
    <row r="56" spans="1:8" x14ac:dyDescent="0.3">
      <c r="A56" s="22">
        <v>53</v>
      </c>
      <c r="B56" s="71" t="s">
        <v>420</v>
      </c>
      <c r="C56" s="40">
        <v>-350000</v>
      </c>
      <c r="D56" s="37">
        <f t="shared" si="1"/>
        <v>-107861.2889827304</v>
      </c>
      <c r="E56" s="21">
        <f t="shared" si="2"/>
        <v>-242138.71101726958</v>
      </c>
      <c r="F56" s="23">
        <f t="shared" si="3"/>
        <v>2046466.8123314609</v>
      </c>
      <c r="G56" s="23"/>
      <c r="H56" s="23"/>
    </row>
    <row r="57" spans="1:8" x14ac:dyDescent="0.3">
      <c r="A57" s="22">
        <v>54</v>
      </c>
      <c r="B57" s="71" t="s">
        <v>421</v>
      </c>
      <c r="C57" s="40">
        <v>-350000</v>
      </c>
      <c r="D57" s="37">
        <f t="shared" si="1"/>
        <v>-96449.364465164748</v>
      </c>
      <c r="E57" s="21">
        <f t="shared" si="2"/>
        <v>-253550.63553483525</v>
      </c>
      <c r="F57" s="23">
        <f t="shared" si="3"/>
        <v>1792916.1767966256</v>
      </c>
      <c r="G57" s="23"/>
      <c r="H57" s="23"/>
    </row>
    <row r="58" spans="1:8" x14ac:dyDescent="0.3">
      <c r="A58" s="22">
        <v>55</v>
      </c>
      <c r="B58" s="71" t="s">
        <v>478</v>
      </c>
      <c r="C58" s="40">
        <v>-350000</v>
      </c>
      <c r="D58" s="37">
        <f t="shared" si="1"/>
        <v>-84499.599382381377</v>
      </c>
      <c r="E58" s="21">
        <f t="shared" si="2"/>
        <v>-265500.40061761864</v>
      </c>
      <c r="F58" s="23">
        <f t="shared" si="3"/>
        <v>1527415.776179007</v>
      </c>
      <c r="G58" s="23"/>
      <c r="H58" s="23"/>
    </row>
    <row r="59" spans="1:8" x14ac:dyDescent="0.3">
      <c r="A59" s="22">
        <v>56</v>
      </c>
      <c r="B59" s="71" t="s">
        <v>479</v>
      </c>
      <c r="C59" s="40">
        <v>-350000</v>
      </c>
      <c r="D59" s="37">
        <f t="shared" si="1"/>
        <v>-71986.645470540272</v>
      </c>
      <c r="E59" s="21">
        <f t="shared" si="2"/>
        <v>-278013.35452945973</v>
      </c>
      <c r="F59" s="23">
        <f t="shared" si="3"/>
        <v>1249402.4216495473</v>
      </c>
      <c r="G59" s="23"/>
      <c r="H59" s="23"/>
    </row>
    <row r="60" spans="1:8" x14ac:dyDescent="0.3">
      <c r="A60" s="22">
        <v>57</v>
      </c>
      <c r="B60" s="71" t="s">
        <v>480</v>
      </c>
      <c r="C60" s="40">
        <v>-350000</v>
      </c>
      <c r="D60" s="37">
        <f t="shared" si="1"/>
        <v>-58883.959809761574</v>
      </c>
      <c r="E60" s="21">
        <f t="shared" si="2"/>
        <v>-291116.04019023845</v>
      </c>
      <c r="F60" s="23">
        <f t="shared" si="3"/>
        <v>958286.38145930879</v>
      </c>
      <c r="G60" s="23"/>
      <c r="H60" s="23"/>
    </row>
    <row r="61" spans="1:8" x14ac:dyDescent="0.3">
      <c r="A61" s="22">
        <v>58</v>
      </c>
      <c r="B61" s="71" t="s">
        <v>481</v>
      </c>
      <c r="C61" s="40">
        <v>-350000</v>
      </c>
      <c r="D61" s="37">
        <f t="shared" si="1"/>
        <v>-45163.748520346271</v>
      </c>
      <c r="E61" s="21">
        <f t="shared" si="2"/>
        <v>-304836.25147965376</v>
      </c>
      <c r="F61" s="23">
        <f t="shared" si="3"/>
        <v>653450.12997965503</v>
      </c>
      <c r="G61" s="23"/>
      <c r="H61" s="23"/>
    </row>
    <row r="62" spans="1:8" x14ac:dyDescent="0.3">
      <c r="A62" s="22">
        <v>59</v>
      </c>
      <c r="B62" s="71" t="s">
        <v>482</v>
      </c>
      <c r="C62" s="40">
        <v>-350000</v>
      </c>
      <c r="D62" s="37">
        <f t="shared" si="1"/>
        <v>-30796.907805416711</v>
      </c>
      <c r="E62" s="21">
        <f t="shared" si="2"/>
        <v>-319203.09219458327</v>
      </c>
      <c r="F62" s="23">
        <f t="shared" si="3"/>
        <v>334247.03778507176</v>
      </c>
      <c r="G62" s="23"/>
      <c r="H62" s="23"/>
    </row>
    <row r="63" spans="1:8" ht="16.8" thickBot="1" x14ac:dyDescent="0.35">
      <c r="A63" s="28">
        <v>60</v>
      </c>
      <c r="B63" s="73" t="s">
        <v>483</v>
      </c>
      <c r="C63" s="40">
        <v>-350000</v>
      </c>
      <c r="D63" s="38">
        <f t="shared" si="1"/>
        <v>-15752.962214914525</v>
      </c>
      <c r="E63" s="32">
        <f t="shared" si="2"/>
        <v>-334247.0377850855</v>
      </c>
      <c r="F63" s="33">
        <f t="shared" si="3"/>
        <v>-1.3737007975578308E-8</v>
      </c>
      <c r="G63" s="33"/>
      <c r="H63" s="33"/>
    </row>
    <row r="64" spans="1:8" x14ac:dyDescent="0.3">
      <c r="A64" s="283" t="s">
        <v>485</v>
      </c>
      <c r="B64" s="284"/>
      <c r="C64" s="285"/>
      <c r="D64" s="42">
        <f>IRR(C3:C63)</f>
        <v>4.7129698797941266E-2</v>
      </c>
      <c r="E64" s="34"/>
      <c r="F64" s="65" t="s">
        <v>302</v>
      </c>
      <c r="G64" s="51">
        <f>SUM(G3:G63)</f>
        <v>-3647064.3636434451</v>
      </c>
      <c r="H64" s="51">
        <f>SUM(H3:H63)</f>
        <v>-10700000</v>
      </c>
    </row>
    <row r="65" spans="1:8" ht="16.8" thickBot="1" x14ac:dyDescent="0.35">
      <c r="A65" s="286" t="s">
        <v>487</v>
      </c>
      <c r="B65" s="287"/>
      <c r="C65" s="288"/>
      <c r="D65" s="43">
        <f>D64*12</f>
        <v>0.5655563855752952</v>
      </c>
      <c r="E65" s="24"/>
      <c r="F65" s="25"/>
      <c r="G65" s="25"/>
      <c r="H65" s="25"/>
    </row>
    <row r="66" spans="1:8" x14ac:dyDescent="0.3">
      <c r="A66" s="66" t="s">
        <v>327</v>
      </c>
      <c r="B66" s="2" t="s">
        <v>547</v>
      </c>
    </row>
    <row r="67" spans="1:8" ht="33" customHeight="1" x14ac:dyDescent="0.3">
      <c r="A67" s="66" t="s">
        <v>328</v>
      </c>
      <c r="B67" s="280" t="s">
        <v>552</v>
      </c>
      <c r="C67" s="280"/>
      <c r="D67" s="280"/>
      <c r="E67" s="280"/>
      <c r="F67" s="280"/>
      <c r="G67" s="280"/>
      <c r="H67" s="280"/>
    </row>
    <row r="68" spans="1:8" x14ac:dyDescent="0.3">
      <c r="A68" s="66" t="s">
        <v>333</v>
      </c>
      <c r="B68" s="74" t="s">
        <v>545</v>
      </c>
      <c r="D68" s="2"/>
    </row>
    <row r="69" spans="1:8" ht="51" customHeight="1" x14ac:dyDescent="0.3">
      <c r="A69" s="66" t="s">
        <v>337</v>
      </c>
      <c r="B69" s="281" t="s">
        <v>618</v>
      </c>
      <c r="C69" s="281"/>
      <c r="D69" s="281"/>
      <c r="E69" s="281"/>
      <c r="F69" s="281"/>
      <c r="G69" s="281"/>
      <c r="H69" s="281"/>
    </row>
    <row r="70" spans="1:8" x14ac:dyDescent="0.3">
      <c r="A70" s="66" t="s">
        <v>486</v>
      </c>
      <c r="B70" s="2" t="s">
        <v>331</v>
      </c>
    </row>
    <row r="71" spans="1:8" x14ac:dyDescent="0.3">
      <c r="A71" s="66" t="s">
        <v>489</v>
      </c>
      <c r="B71" s="280" t="s">
        <v>522</v>
      </c>
      <c r="C71" s="280"/>
      <c r="D71" s="280"/>
      <c r="E71" s="280"/>
      <c r="F71" s="280"/>
      <c r="G71" s="280"/>
      <c r="H71" s="280"/>
    </row>
  </sheetData>
  <mergeCells count="5">
    <mergeCell ref="A64:C64"/>
    <mergeCell ref="A65:C65"/>
    <mergeCell ref="B69:H69"/>
    <mergeCell ref="B67:H67"/>
    <mergeCell ref="B71:H71"/>
  </mergeCells>
  <phoneticPr fontId="2" type="noConversion"/>
  <pageMargins left="0.70866141732283472" right="0.70866141732283472" top="0.74803149606299213" bottom="0.74803149606299213" header="0.31496062992125984" footer="0.31496062992125984"/>
  <pageSetup paperSize="8" scale="87" fitToHeight="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7"/>
  <sheetViews>
    <sheetView zoomScale="80" zoomScaleNormal="80" workbookViewId="0">
      <selection activeCell="L51" sqref="L51:L54"/>
    </sheetView>
  </sheetViews>
  <sheetFormatPr defaultColWidth="10.6640625" defaultRowHeight="16.2" x14ac:dyDescent="0.3"/>
  <cols>
    <col min="1" max="1" width="7.109375" style="145" customWidth="1"/>
    <col min="2" max="2" width="10.6640625" style="144"/>
    <col min="3" max="3" width="17.109375" style="144" customWidth="1"/>
    <col min="4" max="4" width="10.6640625" style="144"/>
    <col min="5" max="5" width="10.6640625" style="145"/>
    <col min="6" max="6" width="6.109375" style="145" bestFit="1" customWidth="1"/>
    <col min="7" max="7" width="12.88671875" style="146" bestFit="1" customWidth="1"/>
    <col min="8" max="8" width="10.5546875" style="147" bestFit="1" customWidth="1"/>
    <col min="9" max="9" width="18.6640625" style="144" bestFit="1" customWidth="1"/>
    <col min="10" max="10" width="10.5546875" style="144" bestFit="1" customWidth="1"/>
    <col min="11" max="11" width="12.77734375" style="146" bestFit="1" customWidth="1"/>
    <col min="12" max="12" width="22.21875" style="144" customWidth="1"/>
    <col min="13" max="13" width="27.77734375" style="144" bestFit="1" customWidth="1"/>
    <col min="14" max="14" width="25.44140625" style="144" customWidth="1"/>
    <col min="15" max="16384" width="10.6640625" style="144"/>
  </cols>
  <sheetData>
    <row r="1" spans="1:14" ht="20.399999999999999" thickBot="1" x14ac:dyDescent="0.35">
      <c r="A1" s="185" t="s">
        <v>638</v>
      </c>
    </row>
    <row r="2" spans="1:14" ht="16.8" thickBot="1" x14ac:dyDescent="0.35">
      <c r="A2" s="255" t="s">
        <v>0</v>
      </c>
      <c r="B2" s="255" t="s">
        <v>132</v>
      </c>
      <c r="C2" s="257" t="s">
        <v>322</v>
      </c>
      <c r="D2" s="273" t="s">
        <v>288</v>
      </c>
      <c r="E2" s="274"/>
      <c r="F2" s="274"/>
      <c r="G2" s="274"/>
      <c r="H2" s="274"/>
      <c r="I2" s="275"/>
      <c r="J2" s="272" t="s">
        <v>286</v>
      </c>
      <c r="K2" s="272"/>
      <c r="L2" s="272"/>
      <c r="M2" s="272"/>
      <c r="N2" s="270" t="s">
        <v>76</v>
      </c>
    </row>
    <row r="3" spans="1:14" ht="49.2" thickBot="1" x14ac:dyDescent="0.35">
      <c r="A3" s="255"/>
      <c r="B3" s="255"/>
      <c r="C3" s="257"/>
      <c r="D3" s="148" t="s">
        <v>1</v>
      </c>
      <c r="E3" s="149" t="s">
        <v>281</v>
      </c>
      <c r="F3" s="149" t="s">
        <v>423</v>
      </c>
      <c r="G3" s="150" t="s">
        <v>279</v>
      </c>
      <c r="H3" s="149" t="s">
        <v>499</v>
      </c>
      <c r="I3" s="149" t="s">
        <v>280</v>
      </c>
      <c r="J3" s="151" t="s">
        <v>284</v>
      </c>
      <c r="K3" s="152" t="s">
        <v>285</v>
      </c>
      <c r="L3" s="151" t="s">
        <v>283</v>
      </c>
      <c r="M3" s="149" t="s">
        <v>95</v>
      </c>
      <c r="N3" s="271"/>
    </row>
    <row r="4" spans="1:14" ht="52.2" customHeight="1" x14ac:dyDescent="0.3">
      <c r="A4" s="238">
        <v>1</v>
      </c>
      <c r="B4" s="244" t="s">
        <v>72</v>
      </c>
      <c r="C4" s="244" t="s">
        <v>343</v>
      </c>
      <c r="D4" s="244" t="s">
        <v>38</v>
      </c>
      <c r="E4" s="238" t="s">
        <v>262</v>
      </c>
      <c r="F4" s="238">
        <v>4</v>
      </c>
      <c r="G4" s="240">
        <v>4000000</v>
      </c>
      <c r="H4" s="292" t="s">
        <v>500</v>
      </c>
      <c r="I4" s="244" t="s">
        <v>493</v>
      </c>
      <c r="J4" s="172" t="s">
        <v>35</v>
      </c>
      <c r="K4" s="195">
        <v>1750000</v>
      </c>
      <c r="L4" s="244" t="s">
        <v>658</v>
      </c>
      <c r="M4" s="244" t="s">
        <v>219</v>
      </c>
      <c r="N4" s="248" t="s">
        <v>114</v>
      </c>
    </row>
    <row r="5" spans="1:14" ht="87.6" customHeight="1" x14ac:dyDescent="0.3">
      <c r="A5" s="247"/>
      <c r="B5" s="245"/>
      <c r="C5" s="245"/>
      <c r="D5" s="245"/>
      <c r="E5" s="247"/>
      <c r="F5" s="247"/>
      <c r="G5" s="251"/>
      <c r="H5" s="293"/>
      <c r="I5" s="245"/>
      <c r="J5" s="196" t="s">
        <v>36</v>
      </c>
      <c r="K5" s="197">
        <v>1750000</v>
      </c>
      <c r="L5" s="245"/>
      <c r="M5" s="245"/>
      <c r="N5" s="249"/>
    </row>
    <row r="6" spans="1:14" ht="94.8" customHeight="1" thickBot="1" x14ac:dyDescent="0.35">
      <c r="A6" s="239"/>
      <c r="B6" s="246"/>
      <c r="C6" s="246"/>
      <c r="D6" s="246"/>
      <c r="E6" s="239"/>
      <c r="F6" s="239"/>
      <c r="G6" s="241"/>
      <c r="H6" s="294"/>
      <c r="I6" s="246"/>
      <c r="J6" s="155" t="s">
        <v>37</v>
      </c>
      <c r="K6" s="161">
        <v>1750000</v>
      </c>
      <c r="L6" s="246"/>
      <c r="M6" s="246"/>
      <c r="N6" s="250"/>
    </row>
    <row r="7" spans="1:14" ht="288.60000000000002" customHeight="1" thickBot="1" x14ac:dyDescent="0.35">
      <c r="A7" s="198" t="s">
        <v>74</v>
      </c>
      <c r="B7" s="196" t="s">
        <v>73</v>
      </c>
      <c r="C7" s="196" t="s">
        <v>342</v>
      </c>
      <c r="D7" s="196" t="s">
        <v>75</v>
      </c>
      <c r="E7" s="199" t="s">
        <v>111</v>
      </c>
      <c r="F7" s="199">
        <v>2</v>
      </c>
      <c r="G7" s="197">
        <v>2000000</v>
      </c>
      <c r="H7" s="200" t="s">
        <v>501</v>
      </c>
      <c r="I7" s="196" t="s">
        <v>111</v>
      </c>
      <c r="J7" s="196" t="s">
        <v>143</v>
      </c>
      <c r="K7" s="197">
        <v>1750000</v>
      </c>
      <c r="L7" s="196" t="s">
        <v>659</v>
      </c>
      <c r="M7" s="196" t="s">
        <v>144</v>
      </c>
      <c r="N7" s="160" t="s">
        <v>608</v>
      </c>
    </row>
    <row r="8" spans="1:14" ht="45" customHeight="1" x14ac:dyDescent="0.3">
      <c r="A8" s="238">
        <v>2</v>
      </c>
      <c r="B8" s="244" t="s">
        <v>274</v>
      </c>
      <c r="C8" s="244" t="s">
        <v>344</v>
      </c>
      <c r="D8" s="244" t="s">
        <v>38</v>
      </c>
      <c r="E8" s="238" t="s">
        <v>111</v>
      </c>
      <c r="F8" s="238">
        <v>2</v>
      </c>
      <c r="G8" s="240">
        <v>2000000</v>
      </c>
      <c r="H8" s="292" t="s">
        <v>500</v>
      </c>
      <c r="I8" s="244" t="s">
        <v>111</v>
      </c>
      <c r="J8" s="172" t="s">
        <v>35</v>
      </c>
      <c r="K8" s="195">
        <v>250000</v>
      </c>
      <c r="L8" s="244" t="s">
        <v>649</v>
      </c>
      <c r="M8" s="244" t="s">
        <v>220</v>
      </c>
      <c r="N8" s="248" t="s">
        <v>126</v>
      </c>
    </row>
    <row r="9" spans="1:14" ht="45" customHeight="1" x14ac:dyDescent="0.3">
      <c r="A9" s="247"/>
      <c r="B9" s="245"/>
      <c r="C9" s="245"/>
      <c r="D9" s="245"/>
      <c r="E9" s="247"/>
      <c r="F9" s="247"/>
      <c r="G9" s="251"/>
      <c r="H9" s="293"/>
      <c r="I9" s="245"/>
      <c r="J9" s="196" t="s">
        <v>36</v>
      </c>
      <c r="K9" s="197">
        <v>250000</v>
      </c>
      <c r="L9" s="245"/>
      <c r="M9" s="245"/>
      <c r="N9" s="249"/>
    </row>
    <row r="10" spans="1:14" ht="45" customHeight="1" x14ac:dyDescent="0.3">
      <c r="A10" s="247"/>
      <c r="B10" s="245"/>
      <c r="C10" s="245"/>
      <c r="D10" s="245"/>
      <c r="E10" s="247"/>
      <c r="F10" s="247"/>
      <c r="G10" s="251"/>
      <c r="H10" s="293"/>
      <c r="I10" s="245"/>
      <c r="J10" s="196" t="s">
        <v>43</v>
      </c>
      <c r="K10" s="197">
        <v>250000</v>
      </c>
      <c r="L10" s="245"/>
      <c r="M10" s="245"/>
      <c r="N10" s="249"/>
    </row>
    <row r="11" spans="1:14" ht="45" customHeight="1" thickBot="1" x14ac:dyDescent="0.35">
      <c r="A11" s="239"/>
      <c r="B11" s="246"/>
      <c r="C11" s="246"/>
      <c r="D11" s="246"/>
      <c r="E11" s="239"/>
      <c r="F11" s="239"/>
      <c r="G11" s="241"/>
      <c r="H11" s="294"/>
      <c r="I11" s="246"/>
      <c r="J11" s="155" t="s">
        <v>40</v>
      </c>
      <c r="K11" s="161">
        <v>250000</v>
      </c>
      <c r="L11" s="246"/>
      <c r="M11" s="246"/>
      <c r="N11" s="250"/>
    </row>
    <row r="12" spans="1:14" ht="16.2" customHeight="1" x14ac:dyDescent="0.3">
      <c r="A12" s="238">
        <v>3</v>
      </c>
      <c r="B12" s="244" t="s">
        <v>101</v>
      </c>
      <c r="C12" s="244" t="s">
        <v>341</v>
      </c>
      <c r="D12" s="244" t="s">
        <v>38</v>
      </c>
      <c r="E12" s="238" t="s">
        <v>111</v>
      </c>
      <c r="F12" s="238">
        <v>2</v>
      </c>
      <c r="G12" s="240">
        <v>2000000</v>
      </c>
      <c r="H12" s="292" t="s">
        <v>500</v>
      </c>
      <c r="I12" s="244" t="s">
        <v>111</v>
      </c>
      <c r="J12" s="172" t="s">
        <v>221</v>
      </c>
      <c r="K12" s="195">
        <v>500000</v>
      </c>
      <c r="L12" s="244" t="s">
        <v>660</v>
      </c>
      <c r="M12" s="244" t="s">
        <v>223</v>
      </c>
      <c r="N12" s="248"/>
    </row>
    <row r="13" spans="1:14" x14ac:dyDescent="0.3">
      <c r="A13" s="247"/>
      <c r="B13" s="245"/>
      <c r="C13" s="245"/>
      <c r="D13" s="245"/>
      <c r="E13" s="247"/>
      <c r="F13" s="247"/>
      <c r="G13" s="251"/>
      <c r="H13" s="293"/>
      <c r="I13" s="245"/>
      <c r="J13" s="196" t="s">
        <v>36</v>
      </c>
      <c r="K13" s="197">
        <v>500000</v>
      </c>
      <c r="L13" s="245"/>
      <c r="M13" s="245"/>
      <c r="N13" s="249"/>
    </row>
    <row r="14" spans="1:14" x14ac:dyDescent="0.3">
      <c r="A14" s="247"/>
      <c r="B14" s="245"/>
      <c r="C14" s="245"/>
      <c r="D14" s="245"/>
      <c r="E14" s="247"/>
      <c r="F14" s="247"/>
      <c r="G14" s="251"/>
      <c r="H14" s="293"/>
      <c r="I14" s="245"/>
      <c r="J14" s="196" t="s">
        <v>222</v>
      </c>
      <c r="K14" s="197">
        <v>500000</v>
      </c>
      <c r="L14" s="245"/>
      <c r="M14" s="245"/>
      <c r="N14" s="249"/>
    </row>
    <row r="15" spans="1:14" ht="16.8" thickBot="1" x14ac:dyDescent="0.35">
      <c r="A15" s="239"/>
      <c r="B15" s="246"/>
      <c r="C15" s="246"/>
      <c r="D15" s="246"/>
      <c r="E15" s="239"/>
      <c r="F15" s="239"/>
      <c r="G15" s="241"/>
      <c r="H15" s="294"/>
      <c r="I15" s="246"/>
      <c r="J15" s="155" t="s">
        <v>224</v>
      </c>
      <c r="K15" s="161">
        <v>500000</v>
      </c>
      <c r="L15" s="246"/>
      <c r="M15" s="246"/>
      <c r="N15" s="250"/>
    </row>
    <row r="16" spans="1:14" ht="31.2" customHeight="1" x14ac:dyDescent="0.3">
      <c r="A16" s="238">
        <v>4</v>
      </c>
      <c r="B16" s="244" t="s">
        <v>102</v>
      </c>
      <c r="C16" s="244" t="s">
        <v>345</v>
      </c>
      <c r="D16" s="244" t="s">
        <v>75</v>
      </c>
      <c r="E16" s="238" t="s">
        <v>111</v>
      </c>
      <c r="F16" s="238">
        <v>3</v>
      </c>
      <c r="G16" s="240">
        <v>3000000</v>
      </c>
      <c r="H16" s="292" t="s">
        <v>500</v>
      </c>
      <c r="I16" s="244" t="s">
        <v>111</v>
      </c>
      <c r="J16" s="172" t="s">
        <v>39</v>
      </c>
      <c r="K16" s="195">
        <v>750000</v>
      </c>
      <c r="L16" s="244" t="s">
        <v>649</v>
      </c>
      <c r="M16" s="244" t="s">
        <v>229</v>
      </c>
      <c r="N16" s="248"/>
    </row>
    <row r="17" spans="1:14" ht="31.2" customHeight="1" x14ac:dyDescent="0.3">
      <c r="A17" s="247"/>
      <c r="B17" s="245"/>
      <c r="C17" s="245"/>
      <c r="D17" s="245"/>
      <c r="E17" s="247"/>
      <c r="F17" s="247"/>
      <c r="G17" s="251"/>
      <c r="H17" s="293"/>
      <c r="I17" s="245"/>
      <c r="J17" s="196" t="s">
        <v>36</v>
      </c>
      <c r="K17" s="197">
        <v>750000</v>
      </c>
      <c r="L17" s="245"/>
      <c r="M17" s="245"/>
      <c r="N17" s="249"/>
    </row>
    <row r="18" spans="1:14" ht="31.2" customHeight="1" x14ac:dyDescent="0.3">
      <c r="A18" s="247"/>
      <c r="B18" s="245"/>
      <c r="C18" s="245"/>
      <c r="D18" s="245"/>
      <c r="E18" s="247"/>
      <c r="F18" s="247"/>
      <c r="G18" s="251"/>
      <c r="H18" s="293"/>
      <c r="I18" s="245"/>
      <c r="J18" s="196" t="s">
        <v>37</v>
      </c>
      <c r="K18" s="197">
        <v>750000</v>
      </c>
      <c r="L18" s="245"/>
      <c r="M18" s="245"/>
      <c r="N18" s="249"/>
    </row>
    <row r="19" spans="1:14" ht="31.2" customHeight="1" thickBot="1" x14ac:dyDescent="0.35">
      <c r="A19" s="239"/>
      <c r="B19" s="246"/>
      <c r="C19" s="246"/>
      <c r="D19" s="246"/>
      <c r="E19" s="239"/>
      <c r="F19" s="239"/>
      <c r="G19" s="241"/>
      <c r="H19" s="294"/>
      <c r="I19" s="246"/>
      <c r="J19" s="155" t="s">
        <v>40</v>
      </c>
      <c r="K19" s="161">
        <v>750000</v>
      </c>
      <c r="L19" s="246"/>
      <c r="M19" s="246"/>
      <c r="N19" s="250"/>
    </row>
    <row r="20" spans="1:14" ht="65.400000000000006" thickBot="1" x14ac:dyDescent="0.35">
      <c r="A20" s="167">
        <v>5</v>
      </c>
      <c r="B20" s="164" t="s">
        <v>80</v>
      </c>
      <c r="C20" s="164" t="s">
        <v>346</v>
      </c>
      <c r="D20" s="164" t="s">
        <v>38</v>
      </c>
      <c r="E20" s="167" t="s">
        <v>113</v>
      </c>
      <c r="F20" s="167">
        <v>3</v>
      </c>
      <c r="G20" s="166">
        <v>3000000</v>
      </c>
      <c r="H20" s="192" t="s">
        <v>502</v>
      </c>
      <c r="I20" s="164" t="s">
        <v>113</v>
      </c>
      <c r="J20" s="164" t="s">
        <v>41</v>
      </c>
      <c r="K20" s="170">
        <v>3000000</v>
      </c>
      <c r="L20" s="164" t="s">
        <v>649</v>
      </c>
      <c r="M20" s="164" t="s">
        <v>235</v>
      </c>
      <c r="N20" s="169"/>
    </row>
    <row r="21" spans="1:14" ht="16.2" customHeight="1" x14ac:dyDescent="0.3">
      <c r="A21" s="238">
        <v>6</v>
      </c>
      <c r="B21" s="244" t="s">
        <v>77</v>
      </c>
      <c r="C21" s="244" t="s">
        <v>124</v>
      </c>
      <c r="D21" s="244" t="s">
        <v>38</v>
      </c>
      <c r="E21" s="238" t="s">
        <v>111</v>
      </c>
      <c r="F21" s="238">
        <v>2</v>
      </c>
      <c r="G21" s="240">
        <v>2000000</v>
      </c>
      <c r="H21" s="292" t="s">
        <v>500</v>
      </c>
      <c r="I21" s="244" t="s">
        <v>111</v>
      </c>
      <c r="J21" s="172" t="s">
        <v>39</v>
      </c>
      <c r="K21" s="195">
        <v>500000</v>
      </c>
      <c r="L21" s="244" t="s">
        <v>652</v>
      </c>
      <c r="M21" s="244" t="s">
        <v>234</v>
      </c>
      <c r="N21" s="248"/>
    </row>
    <row r="22" spans="1:14" x14ac:dyDescent="0.3">
      <c r="A22" s="247"/>
      <c r="B22" s="245"/>
      <c r="C22" s="245"/>
      <c r="D22" s="245"/>
      <c r="E22" s="247"/>
      <c r="F22" s="247"/>
      <c r="G22" s="251"/>
      <c r="H22" s="293"/>
      <c r="I22" s="245"/>
      <c r="J22" s="196" t="s">
        <v>36</v>
      </c>
      <c r="K22" s="197">
        <v>500000</v>
      </c>
      <c r="L22" s="245"/>
      <c r="M22" s="245"/>
      <c r="N22" s="249"/>
    </row>
    <row r="23" spans="1:14" x14ac:dyDescent="0.3">
      <c r="A23" s="247"/>
      <c r="B23" s="245"/>
      <c r="C23" s="245"/>
      <c r="D23" s="245"/>
      <c r="E23" s="247"/>
      <c r="F23" s="247"/>
      <c r="G23" s="251"/>
      <c r="H23" s="293"/>
      <c r="I23" s="245"/>
      <c r="J23" s="196" t="s">
        <v>37</v>
      </c>
      <c r="K23" s="197">
        <v>500000</v>
      </c>
      <c r="L23" s="245"/>
      <c r="M23" s="245"/>
      <c r="N23" s="249"/>
    </row>
    <row r="24" spans="1:14" ht="16.8" thickBot="1" x14ac:dyDescent="0.35">
      <c r="A24" s="239"/>
      <c r="B24" s="246"/>
      <c r="C24" s="246"/>
      <c r="D24" s="246"/>
      <c r="E24" s="239"/>
      <c r="F24" s="239"/>
      <c r="G24" s="241"/>
      <c r="H24" s="294"/>
      <c r="I24" s="246"/>
      <c r="J24" s="155" t="s">
        <v>40</v>
      </c>
      <c r="K24" s="161">
        <v>500000</v>
      </c>
      <c r="L24" s="246"/>
      <c r="M24" s="246"/>
      <c r="N24" s="250"/>
    </row>
    <row r="25" spans="1:14" ht="28.2" customHeight="1" x14ac:dyDescent="0.3">
      <c r="A25" s="238">
        <v>7</v>
      </c>
      <c r="B25" s="244" t="s">
        <v>230</v>
      </c>
      <c r="C25" s="244" t="s">
        <v>275</v>
      </c>
      <c r="D25" s="244" t="s">
        <v>38</v>
      </c>
      <c r="E25" s="238" t="s">
        <v>113</v>
      </c>
      <c r="F25" s="238">
        <v>2</v>
      </c>
      <c r="G25" s="240">
        <v>2000000</v>
      </c>
      <c r="H25" s="292" t="s">
        <v>500</v>
      </c>
      <c r="I25" s="244" t="s">
        <v>113</v>
      </c>
      <c r="J25" s="172" t="s">
        <v>35</v>
      </c>
      <c r="K25" s="195">
        <v>500000</v>
      </c>
      <c r="L25" s="244" t="s">
        <v>649</v>
      </c>
      <c r="M25" s="244" t="s">
        <v>231</v>
      </c>
      <c r="N25" s="248" t="s">
        <v>277</v>
      </c>
    </row>
    <row r="26" spans="1:14" ht="28.2" customHeight="1" x14ac:dyDescent="0.3">
      <c r="A26" s="247"/>
      <c r="B26" s="245"/>
      <c r="C26" s="245"/>
      <c r="D26" s="245"/>
      <c r="E26" s="247"/>
      <c r="F26" s="247"/>
      <c r="G26" s="251"/>
      <c r="H26" s="293"/>
      <c r="I26" s="245"/>
      <c r="J26" s="196" t="s">
        <v>42</v>
      </c>
      <c r="K26" s="197">
        <v>500000</v>
      </c>
      <c r="L26" s="245"/>
      <c r="M26" s="245"/>
      <c r="N26" s="249"/>
    </row>
    <row r="27" spans="1:14" ht="28.2" customHeight="1" x14ac:dyDescent="0.3">
      <c r="A27" s="247"/>
      <c r="B27" s="245"/>
      <c r="C27" s="245"/>
      <c r="D27" s="245"/>
      <c r="E27" s="247"/>
      <c r="F27" s="247"/>
      <c r="G27" s="251"/>
      <c r="H27" s="293"/>
      <c r="I27" s="245"/>
      <c r="J27" s="196" t="s">
        <v>43</v>
      </c>
      <c r="K27" s="197">
        <v>500000</v>
      </c>
      <c r="L27" s="245"/>
      <c r="M27" s="245"/>
      <c r="N27" s="249"/>
    </row>
    <row r="28" spans="1:14" ht="28.2" customHeight="1" thickBot="1" x14ac:dyDescent="0.35">
      <c r="A28" s="239"/>
      <c r="B28" s="246"/>
      <c r="C28" s="246"/>
      <c r="D28" s="246"/>
      <c r="E28" s="239"/>
      <c r="F28" s="239"/>
      <c r="G28" s="241"/>
      <c r="H28" s="294"/>
      <c r="I28" s="246"/>
      <c r="J28" s="155" t="s">
        <v>44</v>
      </c>
      <c r="K28" s="161">
        <v>500000</v>
      </c>
      <c r="L28" s="246"/>
      <c r="M28" s="246"/>
      <c r="N28" s="250"/>
    </row>
    <row r="29" spans="1:14" ht="28.8" customHeight="1" x14ac:dyDescent="0.3">
      <c r="A29" s="238">
        <v>8</v>
      </c>
      <c r="B29" s="244" t="s">
        <v>338</v>
      </c>
      <c r="C29" s="244" t="s">
        <v>619</v>
      </c>
      <c r="D29" s="244" t="s">
        <v>38</v>
      </c>
      <c r="E29" s="238" t="s">
        <v>111</v>
      </c>
      <c r="F29" s="238">
        <v>2</v>
      </c>
      <c r="G29" s="240">
        <v>2000000</v>
      </c>
      <c r="H29" s="292" t="s">
        <v>500</v>
      </c>
      <c r="I29" s="244" t="s">
        <v>111</v>
      </c>
      <c r="J29" s="172" t="s">
        <v>35</v>
      </c>
      <c r="K29" s="195">
        <v>500000</v>
      </c>
      <c r="L29" s="244" t="s">
        <v>649</v>
      </c>
      <c r="M29" s="244" t="s">
        <v>228</v>
      </c>
      <c r="N29" s="248"/>
    </row>
    <row r="30" spans="1:14" ht="28.8" customHeight="1" x14ac:dyDescent="0.3">
      <c r="A30" s="247"/>
      <c r="B30" s="245"/>
      <c r="C30" s="245"/>
      <c r="D30" s="245"/>
      <c r="E30" s="247"/>
      <c r="F30" s="247"/>
      <c r="G30" s="251"/>
      <c r="H30" s="293"/>
      <c r="I30" s="245"/>
      <c r="J30" s="196" t="s">
        <v>36</v>
      </c>
      <c r="K30" s="197">
        <v>500000</v>
      </c>
      <c r="L30" s="245"/>
      <c r="M30" s="245"/>
      <c r="N30" s="249"/>
    </row>
    <row r="31" spans="1:14" ht="28.8" customHeight="1" x14ac:dyDescent="0.3">
      <c r="A31" s="247"/>
      <c r="B31" s="245"/>
      <c r="C31" s="245"/>
      <c r="D31" s="245"/>
      <c r="E31" s="247"/>
      <c r="F31" s="247"/>
      <c r="G31" s="251"/>
      <c r="H31" s="293"/>
      <c r="I31" s="245"/>
      <c r="J31" s="196" t="s">
        <v>37</v>
      </c>
      <c r="K31" s="197">
        <v>500000</v>
      </c>
      <c r="L31" s="245"/>
      <c r="M31" s="245"/>
      <c r="N31" s="249"/>
    </row>
    <row r="32" spans="1:14" ht="28.8" customHeight="1" thickBot="1" x14ac:dyDescent="0.35">
      <c r="A32" s="239"/>
      <c r="B32" s="246"/>
      <c r="C32" s="246"/>
      <c r="D32" s="246"/>
      <c r="E32" s="239"/>
      <c r="F32" s="239"/>
      <c r="G32" s="241"/>
      <c r="H32" s="294"/>
      <c r="I32" s="246"/>
      <c r="J32" s="155" t="s">
        <v>40</v>
      </c>
      <c r="K32" s="161">
        <v>500000</v>
      </c>
      <c r="L32" s="246"/>
      <c r="M32" s="246"/>
      <c r="N32" s="250"/>
    </row>
    <row r="33" spans="1:14" ht="16.2" customHeight="1" x14ac:dyDescent="0.3">
      <c r="A33" s="238">
        <v>9</v>
      </c>
      <c r="B33" s="244" t="s">
        <v>122</v>
      </c>
      <c r="C33" s="244" t="s">
        <v>339</v>
      </c>
      <c r="D33" s="244" t="s">
        <v>38</v>
      </c>
      <c r="E33" s="238" t="s">
        <v>111</v>
      </c>
      <c r="F33" s="238">
        <v>2</v>
      </c>
      <c r="G33" s="240">
        <v>2000000</v>
      </c>
      <c r="H33" s="292" t="s">
        <v>500</v>
      </c>
      <c r="I33" s="244" t="s">
        <v>111</v>
      </c>
      <c r="J33" s="172" t="s">
        <v>35</v>
      </c>
      <c r="K33" s="195">
        <v>500000</v>
      </c>
      <c r="L33" s="244" t="s">
        <v>652</v>
      </c>
      <c r="M33" s="244" t="s">
        <v>145</v>
      </c>
      <c r="N33" s="248" t="s">
        <v>130</v>
      </c>
    </row>
    <row r="34" spans="1:14" x14ac:dyDescent="0.3">
      <c r="A34" s="247"/>
      <c r="B34" s="245"/>
      <c r="C34" s="245"/>
      <c r="D34" s="245"/>
      <c r="E34" s="247"/>
      <c r="F34" s="247"/>
      <c r="G34" s="251"/>
      <c r="H34" s="293"/>
      <c r="I34" s="245"/>
      <c r="J34" s="196" t="s">
        <v>36</v>
      </c>
      <c r="K34" s="197">
        <v>500000</v>
      </c>
      <c r="L34" s="245"/>
      <c r="M34" s="245" t="s">
        <v>86</v>
      </c>
      <c r="N34" s="249"/>
    </row>
    <row r="35" spans="1:14" x14ac:dyDescent="0.3">
      <c r="A35" s="247"/>
      <c r="B35" s="245"/>
      <c r="C35" s="245"/>
      <c r="D35" s="245"/>
      <c r="E35" s="247"/>
      <c r="F35" s="247"/>
      <c r="G35" s="251"/>
      <c r="H35" s="293"/>
      <c r="I35" s="245"/>
      <c r="J35" s="196" t="s">
        <v>47</v>
      </c>
      <c r="K35" s="197">
        <v>500000</v>
      </c>
      <c r="L35" s="245"/>
      <c r="M35" s="245" t="s">
        <v>87</v>
      </c>
      <c r="N35" s="249"/>
    </row>
    <row r="36" spans="1:14" x14ac:dyDescent="0.3">
      <c r="A36" s="247"/>
      <c r="B36" s="245"/>
      <c r="C36" s="245"/>
      <c r="D36" s="245"/>
      <c r="E36" s="247"/>
      <c r="F36" s="247"/>
      <c r="G36" s="251"/>
      <c r="H36" s="293"/>
      <c r="I36" s="245"/>
      <c r="J36" s="196" t="s">
        <v>48</v>
      </c>
      <c r="K36" s="197">
        <v>3000</v>
      </c>
      <c r="L36" s="245"/>
      <c r="M36" s="245"/>
      <c r="N36" s="249"/>
    </row>
    <row r="37" spans="1:14" ht="16.8" thickBot="1" x14ac:dyDescent="0.35">
      <c r="A37" s="239"/>
      <c r="B37" s="246"/>
      <c r="C37" s="246"/>
      <c r="D37" s="246"/>
      <c r="E37" s="239"/>
      <c r="F37" s="239"/>
      <c r="G37" s="241"/>
      <c r="H37" s="294"/>
      <c r="I37" s="246"/>
      <c r="J37" s="155" t="s">
        <v>40</v>
      </c>
      <c r="K37" s="161">
        <v>497000</v>
      </c>
      <c r="L37" s="246"/>
      <c r="M37" s="246"/>
      <c r="N37" s="250"/>
    </row>
    <row r="38" spans="1:14" ht="25.2" customHeight="1" x14ac:dyDescent="0.3">
      <c r="A38" s="238">
        <v>10</v>
      </c>
      <c r="B38" s="244" t="s">
        <v>79</v>
      </c>
      <c r="C38" s="244" t="s">
        <v>275</v>
      </c>
      <c r="D38" s="244" t="s">
        <v>38</v>
      </c>
      <c r="E38" s="238" t="s">
        <v>111</v>
      </c>
      <c r="F38" s="238">
        <v>2</v>
      </c>
      <c r="G38" s="240">
        <v>2000000</v>
      </c>
      <c r="H38" s="292" t="s">
        <v>500</v>
      </c>
      <c r="I38" s="244" t="s">
        <v>111</v>
      </c>
      <c r="J38" s="172" t="s">
        <v>35</v>
      </c>
      <c r="K38" s="195">
        <v>500000</v>
      </c>
      <c r="L38" s="244" t="s">
        <v>660</v>
      </c>
      <c r="M38" s="244" t="s">
        <v>226</v>
      </c>
      <c r="N38" s="248"/>
    </row>
    <row r="39" spans="1:14" ht="25.2" customHeight="1" x14ac:dyDescent="0.3">
      <c r="A39" s="247"/>
      <c r="B39" s="245"/>
      <c r="C39" s="245"/>
      <c r="D39" s="245"/>
      <c r="E39" s="247"/>
      <c r="F39" s="247"/>
      <c r="G39" s="251"/>
      <c r="H39" s="293"/>
      <c r="I39" s="245"/>
      <c r="J39" s="196" t="s">
        <v>36</v>
      </c>
      <c r="K39" s="197">
        <v>750000</v>
      </c>
      <c r="L39" s="245"/>
      <c r="M39" s="245"/>
      <c r="N39" s="249"/>
    </row>
    <row r="40" spans="1:14" ht="25.2" customHeight="1" x14ac:dyDescent="0.3">
      <c r="A40" s="247"/>
      <c r="B40" s="245"/>
      <c r="C40" s="245"/>
      <c r="D40" s="245"/>
      <c r="E40" s="247"/>
      <c r="F40" s="247"/>
      <c r="G40" s="251"/>
      <c r="H40" s="293"/>
      <c r="I40" s="245"/>
      <c r="J40" s="196" t="s">
        <v>47</v>
      </c>
      <c r="K40" s="197">
        <v>750000</v>
      </c>
      <c r="L40" s="245"/>
      <c r="M40" s="245"/>
      <c r="N40" s="249"/>
    </row>
    <row r="41" spans="1:14" ht="25.2" customHeight="1" thickBot="1" x14ac:dyDescent="0.35">
      <c r="A41" s="239"/>
      <c r="B41" s="246"/>
      <c r="C41" s="246"/>
      <c r="D41" s="246"/>
      <c r="E41" s="239"/>
      <c r="F41" s="239"/>
      <c r="G41" s="241"/>
      <c r="H41" s="294"/>
      <c r="I41" s="246"/>
      <c r="J41" s="196" t="s">
        <v>40</v>
      </c>
      <c r="K41" s="197">
        <v>750000</v>
      </c>
      <c r="L41" s="246"/>
      <c r="M41" s="246"/>
      <c r="N41" s="250"/>
    </row>
    <row r="42" spans="1:14" ht="65.400000000000006" thickBot="1" x14ac:dyDescent="0.35">
      <c r="A42" s="167">
        <v>11</v>
      </c>
      <c r="B42" s="164" t="s">
        <v>121</v>
      </c>
      <c r="C42" s="164" t="s">
        <v>340</v>
      </c>
      <c r="D42" s="164" t="s">
        <v>38</v>
      </c>
      <c r="E42" s="167" t="s">
        <v>111</v>
      </c>
      <c r="F42" s="167">
        <v>1</v>
      </c>
      <c r="G42" s="166">
        <v>1000000</v>
      </c>
      <c r="H42" s="192" t="s">
        <v>503</v>
      </c>
      <c r="I42" s="164" t="s">
        <v>111</v>
      </c>
      <c r="J42" s="155" t="s">
        <v>35</v>
      </c>
      <c r="K42" s="201">
        <v>250000</v>
      </c>
      <c r="L42" s="164" t="s">
        <v>660</v>
      </c>
      <c r="M42" s="164" t="s">
        <v>225</v>
      </c>
      <c r="N42" s="169"/>
    </row>
    <row r="43" spans="1:14" ht="30.6" customHeight="1" x14ac:dyDescent="0.3">
      <c r="A43" s="238">
        <v>12</v>
      </c>
      <c r="B43" s="244" t="s">
        <v>123</v>
      </c>
      <c r="C43" s="244" t="s">
        <v>124</v>
      </c>
      <c r="D43" s="244" t="s">
        <v>38</v>
      </c>
      <c r="E43" s="238" t="s">
        <v>111</v>
      </c>
      <c r="F43" s="238">
        <v>1</v>
      </c>
      <c r="G43" s="240">
        <v>1000000</v>
      </c>
      <c r="H43" s="292" t="s">
        <v>500</v>
      </c>
      <c r="I43" s="244" t="s">
        <v>111</v>
      </c>
      <c r="J43" s="172" t="s">
        <v>39</v>
      </c>
      <c r="K43" s="195">
        <v>250000</v>
      </c>
      <c r="L43" s="244" t="s">
        <v>649</v>
      </c>
      <c r="M43" s="244" t="s">
        <v>227</v>
      </c>
      <c r="N43" s="248"/>
    </row>
    <row r="44" spans="1:14" ht="30.6" customHeight="1" x14ac:dyDescent="0.3">
      <c r="A44" s="247"/>
      <c r="B44" s="245"/>
      <c r="C44" s="245"/>
      <c r="D44" s="245"/>
      <c r="E44" s="247"/>
      <c r="F44" s="247"/>
      <c r="G44" s="251"/>
      <c r="H44" s="293"/>
      <c r="I44" s="245"/>
      <c r="J44" s="196" t="s">
        <v>36</v>
      </c>
      <c r="K44" s="197">
        <v>250000</v>
      </c>
      <c r="L44" s="245"/>
      <c r="M44" s="245"/>
      <c r="N44" s="249"/>
    </row>
    <row r="45" spans="1:14" ht="30.6" customHeight="1" x14ac:dyDescent="0.3">
      <c r="A45" s="247"/>
      <c r="B45" s="245"/>
      <c r="C45" s="245"/>
      <c r="D45" s="245"/>
      <c r="E45" s="247"/>
      <c r="F45" s="247"/>
      <c r="G45" s="251"/>
      <c r="H45" s="293"/>
      <c r="I45" s="245"/>
      <c r="J45" s="196" t="s">
        <v>47</v>
      </c>
      <c r="K45" s="197">
        <v>250000</v>
      </c>
      <c r="L45" s="245"/>
      <c r="M45" s="245"/>
      <c r="N45" s="249"/>
    </row>
    <row r="46" spans="1:14" ht="30.6" customHeight="1" thickBot="1" x14ac:dyDescent="0.35">
      <c r="A46" s="239"/>
      <c r="B46" s="246"/>
      <c r="C46" s="246"/>
      <c r="D46" s="246"/>
      <c r="E46" s="239"/>
      <c r="F46" s="239"/>
      <c r="G46" s="241"/>
      <c r="H46" s="294"/>
      <c r="I46" s="246"/>
      <c r="J46" s="155" t="s">
        <v>40</v>
      </c>
      <c r="K46" s="161">
        <v>250000</v>
      </c>
      <c r="L46" s="246"/>
      <c r="M46" s="246"/>
      <c r="N46" s="250"/>
    </row>
    <row r="47" spans="1:14" ht="16.2" customHeight="1" x14ac:dyDescent="0.3">
      <c r="A47" s="238">
        <v>13</v>
      </c>
      <c r="B47" s="244" t="s">
        <v>128</v>
      </c>
      <c r="C47" s="244" t="s">
        <v>127</v>
      </c>
      <c r="D47" s="244" t="s">
        <v>38</v>
      </c>
      <c r="E47" s="238" t="s">
        <v>111</v>
      </c>
      <c r="F47" s="238">
        <v>1</v>
      </c>
      <c r="G47" s="240">
        <v>1000000</v>
      </c>
      <c r="H47" s="292" t="s">
        <v>500</v>
      </c>
      <c r="I47" s="244" t="s">
        <v>111</v>
      </c>
      <c r="J47" s="172" t="s">
        <v>35</v>
      </c>
      <c r="K47" s="195">
        <v>250000</v>
      </c>
      <c r="L47" s="244" t="s">
        <v>652</v>
      </c>
      <c r="M47" s="244" t="s">
        <v>233</v>
      </c>
      <c r="N47" s="248"/>
    </row>
    <row r="48" spans="1:14" x14ac:dyDescent="0.3">
      <c r="A48" s="247"/>
      <c r="B48" s="245"/>
      <c r="C48" s="245"/>
      <c r="D48" s="245"/>
      <c r="E48" s="247"/>
      <c r="F48" s="247"/>
      <c r="G48" s="251"/>
      <c r="H48" s="293"/>
      <c r="I48" s="245"/>
      <c r="J48" s="196" t="s">
        <v>36</v>
      </c>
      <c r="K48" s="197">
        <v>250000</v>
      </c>
      <c r="L48" s="245"/>
      <c r="M48" s="245"/>
      <c r="N48" s="249"/>
    </row>
    <row r="49" spans="1:14" x14ac:dyDescent="0.3">
      <c r="A49" s="247"/>
      <c r="B49" s="245"/>
      <c r="C49" s="245"/>
      <c r="D49" s="245"/>
      <c r="E49" s="247"/>
      <c r="F49" s="247"/>
      <c r="G49" s="251"/>
      <c r="H49" s="293"/>
      <c r="I49" s="245"/>
      <c r="J49" s="196" t="s">
        <v>37</v>
      </c>
      <c r="K49" s="197">
        <v>250000</v>
      </c>
      <c r="L49" s="245"/>
      <c r="M49" s="245"/>
      <c r="N49" s="249"/>
    </row>
    <row r="50" spans="1:14" ht="16.8" thickBot="1" x14ac:dyDescent="0.35">
      <c r="A50" s="239"/>
      <c r="B50" s="246"/>
      <c r="C50" s="246"/>
      <c r="D50" s="246"/>
      <c r="E50" s="239"/>
      <c r="F50" s="239"/>
      <c r="G50" s="241"/>
      <c r="H50" s="294"/>
      <c r="I50" s="246"/>
      <c r="J50" s="155" t="s">
        <v>40</v>
      </c>
      <c r="K50" s="161">
        <v>250000</v>
      </c>
      <c r="L50" s="246"/>
      <c r="M50" s="246"/>
      <c r="N50" s="250"/>
    </row>
    <row r="51" spans="1:14" ht="16.2" customHeight="1" x14ac:dyDescent="0.3">
      <c r="A51" s="238">
        <v>14</v>
      </c>
      <c r="B51" s="244" t="s">
        <v>609</v>
      </c>
      <c r="C51" s="244" t="s">
        <v>273</v>
      </c>
      <c r="D51" s="244" t="s">
        <v>38</v>
      </c>
      <c r="E51" s="238" t="s">
        <v>113</v>
      </c>
      <c r="F51" s="238">
        <v>1</v>
      </c>
      <c r="G51" s="240">
        <v>1000000</v>
      </c>
      <c r="H51" s="292" t="s">
        <v>500</v>
      </c>
      <c r="I51" s="244" t="s">
        <v>113</v>
      </c>
      <c r="J51" s="172" t="s">
        <v>39</v>
      </c>
      <c r="K51" s="195">
        <v>250000</v>
      </c>
      <c r="L51" s="244" t="s">
        <v>661</v>
      </c>
      <c r="M51" s="244" t="s">
        <v>232</v>
      </c>
      <c r="N51" s="248"/>
    </row>
    <row r="52" spans="1:14" x14ac:dyDescent="0.3">
      <c r="A52" s="247"/>
      <c r="B52" s="245"/>
      <c r="C52" s="245"/>
      <c r="D52" s="245"/>
      <c r="E52" s="247"/>
      <c r="F52" s="247"/>
      <c r="G52" s="251"/>
      <c r="H52" s="293"/>
      <c r="I52" s="245"/>
      <c r="J52" s="196" t="s">
        <v>36</v>
      </c>
      <c r="K52" s="197">
        <v>250000</v>
      </c>
      <c r="L52" s="245"/>
      <c r="M52" s="245"/>
      <c r="N52" s="249"/>
    </row>
    <row r="53" spans="1:14" x14ac:dyDescent="0.3">
      <c r="A53" s="247"/>
      <c r="B53" s="245"/>
      <c r="C53" s="245"/>
      <c r="D53" s="245"/>
      <c r="E53" s="247"/>
      <c r="F53" s="247"/>
      <c r="G53" s="251"/>
      <c r="H53" s="293"/>
      <c r="I53" s="245"/>
      <c r="J53" s="196" t="s">
        <v>37</v>
      </c>
      <c r="K53" s="197">
        <v>250000</v>
      </c>
      <c r="L53" s="245"/>
      <c r="M53" s="245"/>
      <c r="N53" s="249"/>
    </row>
    <row r="54" spans="1:14" ht="16.8" thickBot="1" x14ac:dyDescent="0.35">
      <c r="A54" s="239"/>
      <c r="B54" s="246"/>
      <c r="C54" s="246"/>
      <c r="D54" s="246"/>
      <c r="E54" s="239"/>
      <c r="F54" s="239"/>
      <c r="G54" s="241"/>
      <c r="H54" s="294"/>
      <c r="I54" s="246"/>
      <c r="J54" s="155" t="s">
        <v>40</v>
      </c>
      <c r="K54" s="161">
        <v>250000</v>
      </c>
      <c r="L54" s="246"/>
      <c r="M54" s="246"/>
      <c r="N54" s="250"/>
    </row>
    <row r="55" spans="1:14" ht="16.8" thickBot="1" x14ac:dyDescent="0.35">
      <c r="A55" s="167"/>
      <c r="B55" s="167" t="s">
        <v>261</v>
      </c>
      <c r="C55" s="164"/>
      <c r="D55" s="164"/>
      <c r="E55" s="165"/>
      <c r="F55" s="166">
        <f>SUM(F4:F54)</f>
        <v>30</v>
      </c>
      <c r="G55" s="166">
        <f>SUM(G4:G54)</f>
        <v>30000000</v>
      </c>
      <c r="H55" s="193"/>
      <c r="I55" s="164"/>
      <c r="J55" s="164"/>
      <c r="K55" s="166"/>
      <c r="L55" s="164"/>
      <c r="M55" s="164"/>
      <c r="N55" s="169"/>
    </row>
    <row r="56" spans="1:14" s="202" customFormat="1" ht="23.4" customHeight="1" x14ac:dyDescent="0.3">
      <c r="A56" s="202" t="s">
        <v>525</v>
      </c>
      <c r="B56" s="203"/>
      <c r="C56" s="203"/>
      <c r="D56" s="203"/>
      <c r="E56" s="204"/>
      <c r="F56" s="204"/>
      <c r="G56" s="205"/>
      <c r="H56" s="206"/>
      <c r="I56" s="203"/>
      <c r="J56" s="203"/>
      <c r="K56" s="205"/>
      <c r="L56" s="203"/>
      <c r="M56" s="203"/>
      <c r="N56" s="203"/>
    </row>
    <row r="57" spans="1:14" s="207" customFormat="1" x14ac:dyDescent="0.3">
      <c r="A57" s="89" t="s">
        <v>494</v>
      </c>
      <c r="B57" s="203"/>
      <c r="C57" s="203"/>
      <c r="D57" s="203"/>
      <c r="E57" s="204"/>
      <c r="F57" s="204"/>
      <c r="G57" s="205"/>
      <c r="H57" s="206"/>
      <c r="I57" s="203"/>
      <c r="J57" s="203"/>
      <c r="K57" s="205"/>
      <c r="L57" s="203"/>
      <c r="M57" s="203"/>
      <c r="N57" s="203"/>
    </row>
  </sheetData>
  <mergeCells count="150">
    <mergeCell ref="I4:I6"/>
    <mergeCell ref="L4:L6"/>
    <mergeCell ref="F8:F11"/>
    <mergeCell ref="H8:H11"/>
    <mergeCell ref="N2:N3"/>
    <mergeCell ref="A4:A6"/>
    <mergeCell ref="B4:B6"/>
    <mergeCell ref="C4:C6"/>
    <mergeCell ref="D4:D6"/>
    <mergeCell ref="E4:E6"/>
    <mergeCell ref="G4:G6"/>
    <mergeCell ref="A2:A3"/>
    <mergeCell ref="B2:B3"/>
    <mergeCell ref="C2:C3"/>
    <mergeCell ref="J2:M2"/>
    <mergeCell ref="F4:F6"/>
    <mergeCell ref="H4:H6"/>
    <mergeCell ref="M4:M6"/>
    <mergeCell ref="N4:N6"/>
    <mergeCell ref="D2:I2"/>
    <mergeCell ref="M8:M11"/>
    <mergeCell ref="N8:N11"/>
    <mergeCell ref="A16:A19"/>
    <mergeCell ref="B16:B19"/>
    <mergeCell ref="C16:C19"/>
    <mergeCell ref="D16:D19"/>
    <mergeCell ref="F12:F15"/>
    <mergeCell ref="F16:F19"/>
    <mergeCell ref="H12:H15"/>
    <mergeCell ref="H16:H19"/>
    <mergeCell ref="N16:N19"/>
    <mergeCell ref="L16:L19"/>
    <mergeCell ref="M16:M19"/>
    <mergeCell ref="N12:N15"/>
    <mergeCell ref="L12:L15"/>
    <mergeCell ref="M12:M15"/>
    <mergeCell ref="A8:A11"/>
    <mergeCell ref="B8:B11"/>
    <mergeCell ref="C8:C11"/>
    <mergeCell ref="D8:D11"/>
    <mergeCell ref="E8:E11"/>
    <mergeCell ref="G8:G11"/>
    <mergeCell ref="I8:I11"/>
    <mergeCell ref="L8:L11"/>
    <mergeCell ref="G25:G28"/>
    <mergeCell ref="I25:I28"/>
    <mergeCell ref="I21:I24"/>
    <mergeCell ref="F25:F28"/>
    <mergeCell ref="H25:H28"/>
    <mergeCell ref="A21:A24"/>
    <mergeCell ref="B21:B24"/>
    <mergeCell ref="C21:C24"/>
    <mergeCell ref="D21:D24"/>
    <mergeCell ref="E21:E24"/>
    <mergeCell ref="M25:M28"/>
    <mergeCell ref="N25:N28"/>
    <mergeCell ref="A12:A15"/>
    <mergeCell ref="B12:B15"/>
    <mergeCell ref="C12:C15"/>
    <mergeCell ref="D12:D15"/>
    <mergeCell ref="L25:L28"/>
    <mergeCell ref="L21:L24"/>
    <mergeCell ref="M21:M24"/>
    <mergeCell ref="N21:N24"/>
    <mergeCell ref="G21:G24"/>
    <mergeCell ref="E16:E19"/>
    <mergeCell ref="G16:G19"/>
    <mergeCell ref="I16:I19"/>
    <mergeCell ref="F21:F24"/>
    <mergeCell ref="H21:H24"/>
    <mergeCell ref="E12:E15"/>
    <mergeCell ref="G12:G15"/>
    <mergeCell ref="I12:I15"/>
    <mergeCell ref="A25:A28"/>
    <mergeCell ref="B25:B28"/>
    <mergeCell ref="C25:C28"/>
    <mergeCell ref="D25:D28"/>
    <mergeCell ref="E25:E28"/>
    <mergeCell ref="A33:A37"/>
    <mergeCell ref="B33:B37"/>
    <mergeCell ref="C33:C37"/>
    <mergeCell ref="D33:D37"/>
    <mergeCell ref="E33:E37"/>
    <mergeCell ref="G33:G37"/>
    <mergeCell ref="I33:I37"/>
    <mergeCell ref="L33:L37"/>
    <mergeCell ref="I29:I32"/>
    <mergeCell ref="L29:L32"/>
    <mergeCell ref="A29:A32"/>
    <mergeCell ref="B29:B32"/>
    <mergeCell ref="C29:C32"/>
    <mergeCell ref="D29:D32"/>
    <mergeCell ref="E29:E32"/>
    <mergeCell ref="G29:G32"/>
    <mergeCell ref="A38:A41"/>
    <mergeCell ref="B38:B41"/>
    <mergeCell ref="C38:C41"/>
    <mergeCell ref="D38:D41"/>
    <mergeCell ref="F38:F41"/>
    <mergeCell ref="H38:H41"/>
    <mergeCell ref="N38:N41"/>
    <mergeCell ref="L38:L41"/>
    <mergeCell ref="M38:M41"/>
    <mergeCell ref="E38:E41"/>
    <mergeCell ref="G38:G41"/>
    <mergeCell ref="I38:I41"/>
    <mergeCell ref="F43:F46"/>
    <mergeCell ref="H43:H46"/>
    <mergeCell ref="M29:M32"/>
    <mergeCell ref="N29:N32"/>
    <mergeCell ref="F29:F32"/>
    <mergeCell ref="F33:F37"/>
    <mergeCell ref="H29:H32"/>
    <mergeCell ref="H33:H37"/>
    <mergeCell ref="M33:M37"/>
    <mergeCell ref="N33:N37"/>
    <mergeCell ref="E47:E50"/>
    <mergeCell ref="G47:G50"/>
    <mergeCell ref="I47:I50"/>
    <mergeCell ref="L47:L50"/>
    <mergeCell ref="I43:I46"/>
    <mergeCell ref="L43:L46"/>
    <mergeCell ref="C43:C46"/>
    <mergeCell ref="D43:D46"/>
    <mergeCell ref="E43:E46"/>
    <mergeCell ref="G43:G46"/>
    <mergeCell ref="M43:M46"/>
    <mergeCell ref="N43:N46"/>
    <mergeCell ref="F47:F50"/>
    <mergeCell ref="H47:H50"/>
    <mergeCell ref="M47:M50"/>
    <mergeCell ref="N47:N50"/>
    <mergeCell ref="A43:A46"/>
    <mergeCell ref="B43:B46"/>
    <mergeCell ref="A51:A54"/>
    <mergeCell ref="B51:B54"/>
    <mergeCell ref="C51:C54"/>
    <mergeCell ref="D51:D54"/>
    <mergeCell ref="F51:F54"/>
    <mergeCell ref="H51:H54"/>
    <mergeCell ref="N51:N54"/>
    <mergeCell ref="E51:E54"/>
    <mergeCell ref="G51:G54"/>
    <mergeCell ref="I51:I54"/>
    <mergeCell ref="L51:L54"/>
    <mergeCell ref="M51:M54"/>
    <mergeCell ref="A47:A50"/>
    <mergeCell ref="B47:B50"/>
    <mergeCell ref="C47:C50"/>
    <mergeCell ref="D47:D50"/>
  </mergeCells>
  <phoneticPr fontId="2" type="noConversion"/>
  <pageMargins left="0.70866141732283472" right="0.70866141732283472" top="0.74803149606299213" bottom="0.74803149606299213" header="0.31496062992125984" footer="0.31496062992125984"/>
  <pageSetup paperSize="8" scale="94" fitToHeight="100" orientation="landscape" r:id="rId1"/>
  <rowBreaks count="2" manualBreakCount="2">
    <brk id="11" max="16383" man="1"/>
    <brk id="37"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2"/>
  <sheetViews>
    <sheetView topLeftCell="A55" zoomScale="90" zoomScaleNormal="90" workbookViewId="0"/>
  </sheetViews>
  <sheetFormatPr defaultRowHeight="16.2" x14ac:dyDescent="0.3"/>
  <cols>
    <col min="1" max="1" width="8.21875" customWidth="1"/>
    <col min="2" max="2" width="8.21875" style="1" customWidth="1"/>
    <col min="3" max="3" width="15.21875" style="2" customWidth="1"/>
    <col min="4" max="4" width="26.44140625" bestFit="1" customWidth="1"/>
    <col min="5" max="5" width="23.109375" customWidth="1"/>
    <col min="6" max="6" width="22.6640625" bestFit="1" customWidth="1"/>
    <col min="7" max="7" width="12.88671875" bestFit="1" customWidth="1"/>
    <col min="8" max="9" width="20.44140625" bestFit="1" customWidth="1"/>
  </cols>
  <sheetData>
    <row r="1" spans="1:9" ht="20.399999999999999" thickBot="1" x14ac:dyDescent="0.35">
      <c r="A1" t="s">
        <v>639</v>
      </c>
      <c r="B1" s="208"/>
      <c r="C1" s="1"/>
      <c r="D1" s="2"/>
    </row>
    <row r="2" spans="1:9" s="1" customFormat="1" ht="49.2" thickBot="1" x14ac:dyDescent="0.35">
      <c r="A2" s="44" t="s">
        <v>332</v>
      </c>
      <c r="B2" s="77" t="s">
        <v>443</v>
      </c>
      <c r="C2" s="75" t="s">
        <v>473</v>
      </c>
      <c r="D2" s="36" t="s">
        <v>434</v>
      </c>
      <c r="E2" s="29" t="s">
        <v>435</v>
      </c>
      <c r="F2" s="30" t="s">
        <v>436</v>
      </c>
      <c r="G2" s="30" t="s">
        <v>470</v>
      </c>
      <c r="H2" s="30" t="s">
        <v>471</v>
      </c>
      <c r="I2" s="30" t="s">
        <v>604</v>
      </c>
    </row>
    <row r="3" spans="1:9" x14ac:dyDescent="0.3">
      <c r="A3" s="49">
        <v>0</v>
      </c>
      <c r="B3" s="79" t="s">
        <v>517</v>
      </c>
      <c r="C3" s="50">
        <v>1000000</v>
      </c>
      <c r="D3" s="98" t="s">
        <v>517</v>
      </c>
      <c r="E3" s="99" t="s">
        <v>517</v>
      </c>
      <c r="F3" s="51">
        <f>C3</f>
        <v>1000000</v>
      </c>
      <c r="G3" s="51">
        <v>0</v>
      </c>
      <c r="H3" s="125" t="s">
        <v>598</v>
      </c>
      <c r="I3" s="125" t="s">
        <v>517</v>
      </c>
    </row>
    <row r="4" spans="1:9" x14ac:dyDescent="0.3">
      <c r="A4" s="52">
        <v>1</v>
      </c>
      <c r="B4" s="70" t="s">
        <v>504</v>
      </c>
      <c r="C4" s="53">
        <v>-50000</v>
      </c>
      <c r="D4" s="54">
        <f>-F3*$D$64</f>
        <v>-46781.916422493407</v>
      </c>
      <c r="E4" s="55">
        <f>C4-D4</f>
        <v>-3218.0835775065934</v>
      </c>
      <c r="F4" s="56">
        <f>F3+E4</f>
        <v>996781.91642249341</v>
      </c>
      <c r="G4" s="56">
        <v>30</v>
      </c>
      <c r="H4" s="83">
        <f t="shared" ref="H4:H9" si="0">E4*30</f>
        <v>-96542.507325197803</v>
      </c>
      <c r="I4" s="83">
        <f>C4*G4</f>
        <v>-1500000</v>
      </c>
    </row>
    <row r="5" spans="1:9" x14ac:dyDescent="0.3">
      <c r="A5" s="52">
        <v>2</v>
      </c>
      <c r="B5" s="70" t="s">
        <v>381</v>
      </c>
      <c r="C5" s="53">
        <v>-50000</v>
      </c>
      <c r="D5" s="54">
        <f t="shared" ref="D5:D63" si="1">-F4*$D$64</f>
        <v>-46631.368305529897</v>
      </c>
      <c r="E5" s="55">
        <f t="shared" ref="E5:E63" si="2">C5-D5</f>
        <v>-3368.631694470103</v>
      </c>
      <c r="F5" s="56">
        <f t="shared" ref="F5:F63" si="3">F4+E5</f>
        <v>993413.28472802334</v>
      </c>
      <c r="G5" s="56">
        <v>30</v>
      </c>
      <c r="H5" s="85">
        <f t="shared" si="0"/>
        <v>-101058.95083410309</v>
      </c>
      <c r="I5" s="83">
        <f t="shared" ref="I5:I9" si="4">C5*G5</f>
        <v>-1500000</v>
      </c>
    </row>
    <row r="6" spans="1:9" x14ac:dyDescent="0.3">
      <c r="A6" s="52">
        <v>3</v>
      </c>
      <c r="B6" s="70" t="s">
        <v>382</v>
      </c>
      <c r="C6" s="53">
        <v>-50000</v>
      </c>
      <c r="D6" s="54">
        <f t="shared" si="1"/>
        <v>-46473.777259141032</v>
      </c>
      <c r="E6" s="55">
        <f t="shared" si="2"/>
        <v>-3526.2227408589679</v>
      </c>
      <c r="F6" s="56">
        <f t="shared" si="3"/>
        <v>989887.06198716443</v>
      </c>
      <c r="G6" s="56">
        <v>30</v>
      </c>
      <c r="H6" s="85">
        <f t="shared" si="0"/>
        <v>-105786.68222576904</v>
      </c>
      <c r="I6" s="83">
        <f t="shared" si="4"/>
        <v>-1500000</v>
      </c>
    </row>
    <row r="7" spans="1:9" x14ac:dyDescent="0.3">
      <c r="A7" s="52">
        <v>4</v>
      </c>
      <c r="B7" s="70" t="s">
        <v>383</v>
      </c>
      <c r="C7" s="53">
        <v>-50000</v>
      </c>
      <c r="D7" s="54">
        <f>-F6*$D$64</f>
        <v>-46308.813801591081</v>
      </c>
      <c r="E7" s="55">
        <f t="shared" si="2"/>
        <v>-3691.1861984089192</v>
      </c>
      <c r="F7" s="56">
        <f t="shared" si="3"/>
        <v>986195.87578875548</v>
      </c>
      <c r="G7" s="56">
        <v>30</v>
      </c>
      <c r="H7" s="85">
        <f t="shared" si="0"/>
        <v>-110735.58595226757</v>
      </c>
      <c r="I7" s="83">
        <f t="shared" si="4"/>
        <v>-1500000</v>
      </c>
    </row>
    <row r="8" spans="1:9" x14ac:dyDescent="0.3">
      <c r="A8" s="52">
        <v>5</v>
      </c>
      <c r="B8" s="70" t="s">
        <v>384</v>
      </c>
      <c r="C8" s="53">
        <v>-50000</v>
      </c>
      <c r="D8" s="54">
        <f t="shared" si="1"/>
        <v>-46136.133037357249</v>
      </c>
      <c r="E8" s="55">
        <f t="shared" si="2"/>
        <v>-3863.8669626427509</v>
      </c>
      <c r="F8" s="56">
        <f t="shared" si="3"/>
        <v>982332.00882611272</v>
      </c>
      <c r="G8" s="56">
        <v>30</v>
      </c>
      <c r="H8" s="85">
        <f t="shared" si="0"/>
        <v>-115916.00887928253</v>
      </c>
      <c r="I8" s="83">
        <f t="shared" si="4"/>
        <v>-1500000</v>
      </c>
    </row>
    <row r="9" spans="1:9" x14ac:dyDescent="0.3">
      <c r="A9" s="52">
        <v>6</v>
      </c>
      <c r="B9" s="70" t="s">
        <v>385</v>
      </c>
      <c r="C9" s="53">
        <v>-50000</v>
      </c>
      <c r="D9" s="54">
        <f t="shared" si="1"/>
        <v>-45955.373936043259</v>
      </c>
      <c r="E9" s="55">
        <f t="shared" si="2"/>
        <v>-4044.6260639567408</v>
      </c>
      <c r="F9" s="56">
        <f t="shared" si="3"/>
        <v>978287.38276215596</v>
      </c>
      <c r="G9" s="56">
        <v>30</v>
      </c>
      <c r="H9" s="84">
        <f t="shared" si="0"/>
        <v>-121338.78191870223</v>
      </c>
      <c r="I9" s="83">
        <f t="shared" si="4"/>
        <v>-1500000</v>
      </c>
    </row>
    <row r="10" spans="1:9" x14ac:dyDescent="0.3">
      <c r="A10" s="22">
        <v>7</v>
      </c>
      <c r="B10" s="72" t="s">
        <v>386</v>
      </c>
      <c r="C10" s="40">
        <v>-50000</v>
      </c>
      <c r="D10" s="37">
        <f t="shared" si="1"/>
        <v>-45766.158577558999</v>
      </c>
      <c r="E10" s="21">
        <f t="shared" si="2"/>
        <v>-4233.8414224410008</v>
      </c>
      <c r="F10" s="23">
        <f t="shared" si="3"/>
        <v>974053.54133971501</v>
      </c>
      <c r="G10" s="23"/>
      <c r="H10" s="23"/>
      <c r="I10" s="23"/>
    </row>
    <row r="11" spans="1:9" x14ac:dyDescent="0.3">
      <c r="A11" s="22">
        <v>8</v>
      </c>
      <c r="B11" s="72" t="s">
        <v>387</v>
      </c>
      <c r="C11" s="40">
        <v>-50000</v>
      </c>
      <c r="D11" s="37">
        <f t="shared" si="1"/>
        <v>-45568.091361988278</v>
      </c>
      <c r="E11" s="21">
        <f t="shared" si="2"/>
        <v>-4431.9086380117224</v>
      </c>
      <c r="F11" s="23">
        <f t="shared" si="3"/>
        <v>969621.63270170335</v>
      </c>
      <c r="G11" s="23"/>
      <c r="H11" s="23"/>
      <c r="I11" s="23"/>
    </row>
    <row r="12" spans="1:9" x14ac:dyDescent="0.3">
      <c r="A12" s="22">
        <v>9</v>
      </c>
      <c r="B12" s="72" t="s">
        <v>388</v>
      </c>
      <c r="C12" s="40">
        <v>-50000</v>
      </c>
      <c r="D12" s="37">
        <f t="shared" si="1"/>
        <v>-45360.758182492689</v>
      </c>
      <c r="E12" s="21">
        <f t="shared" si="2"/>
        <v>-4639.2418175073108</v>
      </c>
      <c r="F12" s="23">
        <f t="shared" si="3"/>
        <v>964982.39088419604</v>
      </c>
      <c r="G12" s="23"/>
      <c r="H12" s="23"/>
      <c r="I12" s="23"/>
    </row>
    <row r="13" spans="1:9" x14ac:dyDescent="0.3">
      <c r="A13" s="22">
        <v>10</v>
      </c>
      <c r="B13" s="72" t="s">
        <v>389</v>
      </c>
      <c r="C13" s="40">
        <v>-50000</v>
      </c>
      <c r="D13" s="37">
        <f t="shared" si="1"/>
        <v>-45143.725559522325</v>
      </c>
      <c r="E13" s="21">
        <f t="shared" si="2"/>
        <v>-4856.2744404776749</v>
      </c>
      <c r="F13" s="23">
        <f t="shared" si="3"/>
        <v>960126.11644371832</v>
      </c>
      <c r="G13" s="23"/>
      <c r="H13" s="23"/>
      <c r="I13" s="23"/>
    </row>
    <row r="14" spans="1:9" x14ac:dyDescent="0.3">
      <c r="A14" s="22">
        <v>11</v>
      </c>
      <c r="B14" s="72" t="s">
        <v>390</v>
      </c>
      <c r="C14" s="40">
        <v>-50000</v>
      </c>
      <c r="D14" s="37">
        <f t="shared" si="1"/>
        <v>-44916.539734523205</v>
      </c>
      <c r="E14" s="21">
        <f t="shared" si="2"/>
        <v>-5083.460265476795</v>
      </c>
      <c r="F14" s="23">
        <f t="shared" si="3"/>
        <v>955042.65617824148</v>
      </c>
      <c r="G14" s="23"/>
      <c r="H14" s="23"/>
      <c r="I14" s="23"/>
    </row>
    <row r="15" spans="1:9" x14ac:dyDescent="0.3">
      <c r="A15" s="22">
        <v>12</v>
      </c>
      <c r="B15" s="72" t="s">
        <v>475</v>
      </c>
      <c r="C15" s="40">
        <v>-50000</v>
      </c>
      <c r="D15" s="37">
        <f t="shared" si="1"/>
        <v>-44678.725721246599</v>
      </c>
      <c r="E15" s="21">
        <f t="shared" si="2"/>
        <v>-5321.2742787534007</v>
      </c>
      <c r="F15" s="23">
        <f t="shared" si="3"/>
        <v>949721.38189948804</v>
      </c>
      <c r="G15" s="23"/>
      <c r="H15" s="23"/>
      <c r="I15" s="23"/>
    </row>
    <row r="16" spans="1:9" x14ac:dyDescent="0.3">
      <c r="A16" s="22">
        <v>13</v>
      </c>
      <c r="B16" s="72" t="s">
        <v>392</v>
      </c>
      <c r="C16" s="40">
        <v>-50000</v>
      </c>
      <c r="D16" s="37">
        <f t="shared" si="1"/>
        <v>-44429.786312676792</v>
      </c>
      <c r="E16" s="21">
        <f t="shared" si="2"/>
        <v>-5570.2136873232084</v>
      </c>
      <c r="F16" s="23">
        <f t="shared" si="3"/>
        <v>944151.16821216489</v>
      </c>
      <c r="G16" s="23"/>
      <c r="H16" s="23"/>
      <c r="I16" s="23"/>
    </row>
    <row r="17" spans="1:9" x14ac:dyDescent="0.3">
      <c r="A17" s="22">
        <v>14</v>
      </c>
      <c r="B17" s="72" t="s">
        <v>393</v>
      </c>
      <c r="C17" s="40">
        <v>-50000</v>
      </c>
      <c r="D17" s="37">
        <f t="shared" si="1"/>
        <v>-44169.201041501015</v>
      </c>
      <c r="E17" s="21">
        <f t="shared" si="2"/>
        <v>-5830.7989584989846</v>
      </c>
      <c r="F17" s="23">
        <f t="shared" si="3"/>
        <v>938320.36925366591</v>
      </c>
      <c r="G17" s="23"/>
      <c r="H17" s="23"/>
      <c r="I17" s="23"/>
    </row>
    <row r="18" spans="1:9" x14ac:dyDescent="0.3">
      <c r="A18" s="22">
        <v>15</v>
      </c>
      <c r="B18" s="72" t="s">
        <v>394</v>
      </c>
      <c r="C18" s="40">
        <v>-50000</v>
      </c>
      <c r="D18" s="37">
        <f t="shared" si="1"/>
        <v>-43896.425091948149</v>
      </c>
      <c r="E18" s="21">
        <f t="shared" si="2"/>
        <v>-6103.5749080518508</v>
      </c>
      <c r="F18" s="23">
        <f t="shared" si="3"/>
        <v>932216.79434561403</v>
      </c>
      <c r="G18" s="23"/>
      <c r="H18" s="23"/>
      <c r="I18" s="23"/>
    </row>
    <row r="19" spans="1:9" x14ac:dyDescent="0.3">
      <c r="A19" s="22">
        <v>16</v>
      </c>
      <c r="B19" s="72" t="s">
        <v>395</v>
      </c>
      <c r="C19" s="40">
        <v>-50000</v>
      </c>
      <c r="D19" s="37">
        <f t="shared" si="1"/>
        <v>-43610.888160721239</v>
      </c>
      <c r="E19" s="21">
        <f t="shared" si="2"/>
        <v>-6389.1118392787612</v>
      </c>
      <c r="F19" s="23">
        <f t="shared" si="3"/>
        <v>925827.68250633532</v>
      </c>
      <c r="G19" s="23"/>
      <c r="H19" s="23"/>
      <c r="I19" s="23"/>
    </row>
    <row r="20" spans="1:9" x14ac:dyDescent="0.3">
      <c r="A20" s="22">
        <v>17</v>
      </c>
      <c r="B20" s="72" t="s">
        <v>396</v>
      </c>
      <c r="C20" s="40">
        <v>-50000</v>
      </c>
      <c r="D20" s="37">
        <f t="shared" si="1"/>
        <v>-43311.993264642144</v>
      </c>
      <c r="E20" s="21">
        <f t="shared" si="2"/>
        <v>-6688.0067353578561</v>
      </c>
      <c r="F20" s="23">
        <f t="shared" si="3"/>
        <v>919139.67577097751</v>
      </c>
      <c r="G20" s="23"/>
      <c r="H20" s="23"/>
      <c r="I20" s="23"/>
    </row>
    <row r="21" spans="1:9" x14ac:dyDescent="0.3">
      <c r="A21" s="22">
        <v>18</v>
      </c>
      <c r="B21" s="72" t="s">
        <v>397</v>
      </c>
      <c r="C21" s="40">
        <v>-50000</v>
      </c>
      <c r="D21" s="37">
        <f t="shared" si="1"/>
        <v>-42999.115492515557</v>
      </c>
      <c r="E21" s="21">
        <f t="shared" si="2"/>
        <v>-7000.884507484443</v>
      </c>
      <c r="F21" s="23">
        <f t="shared" si="3"/>
        <v>912138.79126349301</v>
      </c>
      <c r="G21" s="23"/>
      <c r="H21" s="23"/>
      <c r="I21" s="23"/>
    </row>
    <row r="22" spans="1:9" x14ac:dyDescent="0.3">
      <c r="A22" s="22">
        <v>19</v>
      </c>
      <c r="B22" s="72" t="s">
        <v>398</v>
      </c>
      <c r="C22" s="40">
        <v>-50000</v>
      </c>
      <c r="D22" s="37">
        <f t="shared" si="1"/>
        <v>-42671.600698602888</v>
      </c>
      <c r="E22" s="21">
        <f t="shared" si="2"/>
        <v>-7328.3993013971121</v>
      </c>
      <c r="F22" s="23">
        <f t="shared" si="3"/>
        <v>904810.39196209586</v>
      </c>
      <c r="G22" s="23"/>
      <c r="H22" s="23"/>
      <c r="I22" s="23"/>
    </row>
    <row r="23" spans="1:9" x14ac:dyDescent="0.3">
      <c r="A23" s="22">
        <v>20</v>
      </c>
      <c r="B23" s="72" t="s">
        <v>399</v>
      </c>
      <c r="C23" s="40">
        <v>-50000</v>
      </c>
      <c r="D23" s="37">
        <f t="shared" si="1"/>
        <v>-42328.76413497427</v>
      </c>
      <c r="E23" s="21">
        <f t="shared" si="2"/>
        <v>-7671.2358650257302</v>
      </c>
      <c r="F23" s="23">
        <f t="shared" si="3"/>
        <v>897139.15609707008</v>
      </c>
      <c r="G23" s="23"/>
      <c r="H23" s="23"/>
      <c r="I23" s="23"/>
    </row>
    <row r="24" spans="1:9" x14ac:dyDescent="0.3">
      <c r="A24" s="22">
        <v>21</v>
      </c>
      <c r="B24" s="72" t="s">
        <v>400</v>
      </c>
      <c r="C24" s="40">
        <v>-50000</v>
      </c>
      <c r="D24" s="37">
        <f t="shared" si="1"/>
        <v>-41969.889019879403</v>
      </c>
      <c r="E24" s="21">
        <f t="shared" si="2"/>
        <v>-8030.1109801205967</v>
      </c>
      <c r="F24" s="23">
        <f t="shared" si="3"/>
        <v>889109.04511694948</v>
      </c>
      <c r="G24" s="23"/>
      <c r="H24" s="23"/>
      <c r="I24" s="23"/>
    </row>
    <row r="25" spans="1:9" x14ac:dyDescent="0.3">
      <c r="A25" s="22">
        <v>22</v>
      </c>
      <c r="B25" s="72" t="s">
        <v>401</v>
      </c>
      <c r="C25" s="40">
        <v>-50000</v>
      </c>
      <c r="D25" s="37">
        <f t="shared" si="1"/>
        <v>-41594.225039144054</v>
      </c>
      <c r="E25" s="21">
        <f t="shared" si="2"/>
        <v>-8405.7749608559461</v>
      </c>
      <c r="F25" s="23">
        <f t="shared" si="3"/>
        <v>880703.27015609352</v>
      </c>
      <c r="G25" s="23"/>
      <c r="H25" s="23"/>
      <c r="I25" s="23"/>
    </row>
    <row r="26" spans="1:9" x14ac:dyDescent="0.3">
      <c r="A26" s="22">
        <v>23</v>
      </c>
      <c r="B26" s="72" t="s">
        <v>402</v>
      </c>
      <c r="C26" s="40">
        <v>-50000</v>
      </c>
      <c r="D26" s="37">
        <f t="shared" si="1"/>
        <v>-41200.986777459002</v>
      </c>
      <c r="E26" s="21">
        <f t="shared" si="2"/>
        <v>-8799.013222540998</v>
      </c>
      <c r="F26" s="23">
        <f t="shared" si="3"/>
        <v>871904.25693355256</v>
      </c>
      <c r="G26" s="23"/>
      <c r="H26" s="23"/>
      <c r="I26" s="23"/>
    </row>
    <row r="27" spans="1:9" x14ac:dyDescent="0.3">
      <c r="A27" s="22">
        <v>24</v>
      </c>
      <c r="B27" s="72" t="s">
        <v>476</v>
      </c>
      <c r="C27" s="40">
        <v>-50000</v>
      </c>
      <c r="D27" s="37">
        <f t="shared" si="1"/>
        <v>-40789.352076281677</v>
      </c>
      <c r="E27" s="21">
        <f t="shared" si="2"/>
        <v>-9210.647923718323</v>
      </c>
      <c r="F27" s="23">
        <f t="shared" si="3"/>
        <v>862693.60900983424</v>
      </c>
      <c r="G27" s="23"/>
      <c r="H27" s="23"/>
      <c r="I27" s="23"/>
    </row>
    <row r="28" spans="1:9" x14ac:dyDescent="0.3">
      <c r="A28" s="22">
        <v>25</v>
      </c>
      <c r="B28" s="72" t="s">
        <v>404</v>
      </c>
      <c r="C28" s="40">
        <v>-50000</v>
      </c>
      <c r="D28" s="37">
        <f t="shared" si="1"/>
        <v>-40358.460314917269</v>
      </c>
      <c r="E28" s="21">
        <f t="shared" si="2"/>
        <v>-9641.539685082731</v>
      </c>
      <c r="F28" s="23">
        <f t="shared" si="3"/>
        <v>853052.0693247515</v>
      </c>
      <c r="G28" s="23"/>
      <c r="H28" s="23"/>
      <c r="I28" s="23"/>
    </row>
    <row r="29" spans="1:9" x14ac:dyDescent="0.3">
      <c r="A29" s="22">
        <v>26</v>
      </c>
      <c r="B29" s="72" t="s">
        <v>405</v>
      </c>
      <c r="C29" s="40">
        <v>-50000</v>
      </c>
      <c r="D29" s="37">
        <f t="shared" si="1"/>
        <v>-39907.41061118558</v>
      </c>
      <c r="E29" s="21">
        <f t="shared" si="2"/>
        <v>-10092.58938881442</v>
      </c>
      <c r="F29" s="23">
        <f t="shared" si="3"/>
        <v>842959.4799359371</v>
      </c>
      <c r="G29" s="23"/>
      <c r="H29" s="23"/>
      <c r="I29" s="23"/>
    </row>
    <row r="30" spans="1:9" x14ac:dyDescent="0.3">
      <c r="A30" s="22">
        <v>27</v>
      </c>
      <c r="B30" s="72" t="s">
        <v>406</v>
      </c>
      <c r="C30" s="40">
        <v>-50000</v>
      </c>
      <c r="D30" s="37">
        <f t="shared" si="1"/>
        <v>-39435.25993791152</v>
      </c>
      <c r="E30" s="21">
        <f t="shared" si="2"/>
        <v>-10564.74006208848</v>
      </c>
      <c r="F30" s="23">
        <f t="shared" si="3"/>
        <v>832394.73987384862</v>
      </c>
      <c r="G30" s="23"/>
      <c r="H30" s="23"/>
      <c r="I30" s="23"/>
    </row>
    <row r="31" spans="1:9" x14ac:dyDescent="0.3">
      <c r="A31" s="22">
        <v>28</v>
      </c>
      <c r="B31" s="72" t="s">
        <v>407</v>
      </c>
      <c r="C31" s="40">
        <v>-50000</v>
      </c>
      <c r="D31" s="37">
        <f t="shared" si="1"/>
        <v>-38941.021151301524</v>
      </c>
      <c r="E31" s="21">
        <f t="shared" si="2"/>
        <v>-11058.978848698476</v>
      </c>
      <c r="F31" s="23">
        <f t="shared" si="3"/>
        <v>821335.76102515019</v>
      </c>
      <c r="G31" s="23"/>
      <c r="H31" s="23"/>
      <c r="I31" s="23"/>
    </row>
    <row r="32" spans="1:9" x14ac:dyDescent="0.3">
      <c r="A32" s="22">
        <v>29</v>
      </c>
      <c r="B32" s="72" t="s">
        <v>408</v>
      </c>
      <c r="C32" s="40">
        <v>-50000</v>
      </c>
      <c r="D32" s="37">
        <f t="shared" si="1"/>
        <v>-38423.660927083598</v>
      </c>
      <c r="E32" s="21">
        <f t="shared" si="2"/>
        <v>-11576.339072916402</v>
      </c>
      <c r="F32" s="23">
        <f t="shared" si="3"/>
        <v>809759.42195223377</v>
      </c>
      <c r="G32" s="23"/>
      <c r="H32" s="23"/>
      <c r="I32" s="23"/>
    </row>
    <row r="33" spans="1:9" x14ac:dyDescent="0.3">
      <c r="A33" s="22">
        <v>30</v>
      </c>
      <c r="B33" s="72" t="s">
        <v>409</v>
      </c>
      <c r="C33" s="40">
        <v>-50000</v>
      </c>
      <c r="D33" s="37">
        <f t="shared" si="1"/>
        <v>-37882.097600095971</v>
      </c>
      <c r="E33" s="21">
        <f t="shared" si="2"/>
        <v>-12117.902399904029</v>
      </c>
      <c r="F33" s="23">
        <f t="shared" si="3"/>
        <v>797641.51955232979</v>
      </c>
      <c r="G33" s="23"/>
      <c r="H33" s="23"/>
      <c r="I33" s="23"/>
    </row>
    <row r="34" spans="1:9" x14ac:dyDescent="0.3">
      <c r="A34" s="22">
        <v>31</v>
      </c>
      <c r="B34" s="72" t="s">
        <v>410</v>
      </c>
      <c r="C34" s="40">
        <v>-50000</v>
      </c>
      <c r="D34" s="37">
        <f t="shared" si="1"/>
        <v>-37315.198902807737</v>
      </c>
      <c r="E34" s="21">
        <f t="shared" si="2"/>
        <v>-12684.801097192263</v>
      </c>
      <c r="F34" s="23">
        <f t="shared" si="3"/>
        <v>784956.71845513757</v>
      </c>
      <c r="G34" s="23"/>
      <c r="H34" s="23"/>
      <c r="I34" s="23"/>
    </row>
    <row r="35" spans="1:9" x14ac:dyDescent="0.3">
      <c r="A35" s="22">
        <v>32</v>
      </c>
      <c r="B35" s="72" t="s">
        <v>411</v>
      </c>
      <c r="C35" s="40">
        <v>-50000</v>
      </c>
      <c r="D35" s="37">
        <f t="shared" si="1"/>
        <v>-36721.779598042936</v>
      </c>
      <c r="E35" s="21">
        <f t="shared" si="2"/>
        <v>-13278.220401957064</v>
      </c>
      <c r="F35" s="23">
        <f t="shared" si="3"/>
        <v>771678.49805318052</v>
      </c>
      <c r="G35" s="23"/>
      <c r="H35" s="23"/>
      <c r="I35" s="23"/>
    </row>
    <row r="36" spans="1:9" x14ac:dyDescent="0.3">
      <c r="A36" s="22">
        <v>33</v>
      </c>
      <c r="B36" s="72" t="s">
        <v>412</v>
      </c>
      <c r="C36" s="40">
        <v>-50000</v>
      </c>
      <c r="D36" s="37">
        <f t="shared" si="1"/>
        <v>-36100.599000959133</v>
      </c>
      <c r="E36" s="21">
        <f t="shared" si="2"/>
        <v>-13899.400999040867</v>
      </c>
      <c r="F36" s="23">
        <f t="shared" si="3"/>
        <v>757779.09705413971</v>
      </c>
      <c r="G36" s="23"/>
      <c r="H36" s="23"/>
      <c r="I36" s="23"/>
    </row>
    <row r="37" spans="1:9" x14ac:dyDescent="0.3">
      <c r="A37" s="22">
        <v>34</v>
      </c>
      <c r="B37" s="72" t="s">
        <v>413</v>
      </c>
      <c r="C37" s="40">
        <v>-50000</v>
      </c>
      <c r="D37" s="37">
        <f t="shared" si="1"/>
        <v>-35450.358385099287</v>
      </c>
      <c r="E37" s="21">
        <f t="shared" si="2"/>
        <v>-14549.641614900713</v>
      </c>
      <c r="F37" s="23">
        <f t="shared" si="3"/>
        <v>743229.45543923904</v>
      </c>
      <c r="G37" s="23"/>
      <c r="H37" s="23"/>
      <c r="I37" s="23"/>
    </row>
    <row r="38" spans="1:9" x14ac:dyDescent="0.3">
      <c r="A38" s="22">
        <v>35</v>
      </c>
      <c r="B38" s="72" t="s">
        <v>414</v>
      </c>
      <c r="C38" s="40">
        <v>-50000</v>
      </c>
      <c r="D38" s="37">
        <f t="shared" si="1"/>
        <v>-34769.698267093772</v>
      </c>
      <c r="E38" s="21">
        <f t="shared" si="2"/>
        <v>-15230.301732906228</v>
      </c>
      <c r="F38" s="23">
        <f t="shared" si="3"/>
        <v>727999.15370633279</v>
      </c>
      <c r="G38" s="23"/>
      <c r="H38" s="23"/>
      <c r="I38" s="23"/>
    </row>
    <row r="39" spans="1:9" x14ac:dyDescent="0.3">
      <c r="A39" s="22">
        <v>36</v>
      </c>
      <c r="B39" s="72" t="s">
        <v>477</v>
      </c>
      <c r="C39" s="40">
        <v>-50000</v>
      </c>
      <c r="D39" s="37">
        <f t="shared" si="1"/>
        <v>-34057.19556433559</v>
      </c>
      <c r="E39" s="21">
        <f t="shared" si="2"/>
        <v>-15942.80443566441</v>
      </c>
      <c r="F39" s="23">
        <f t="shared" si="3"/>
        <v>712056.34927066835</v>
      </c>
      <c r="G39" s="23"/>
      <c r="H39" s="23"/>
      <c r="I39" s="23"/>
    </row>
    <row r="40" spans="1:9" x14ac:dyDescent="0.3">
      <c r="A40" s="22">
        <v>37</v>
      </c>
      <c r="B40" s="72" t="s">
        <v>416</v>
      </c>
      <c r="C40" s="40">
        <v>-50000</v>
      </c>
      <c r="D40" s="37">
        <f t="shared" si="1"/>
        <v>-33311.36061968618</v>
      </c>
      <c r="E40" s="21">
        <f t="shared" si="2"/>
        <v>-16688.63938031382</v>
      </c>
      <c r="F40" s="23">
        <f t="shared" si="3"/>
        <v>695367.70989035454</v>
      </c>
      <c r="G40" s="23"/>
      <c r="H40" s="23"/>
      <c r="I40" s="23"/>
    </row>
    <row r="41" spans="1:9" x14ac:dyDescent="0.3">
      <c r="A41" s="22">
        <v>38</v>
      </c>
      <c r="B41" s="72" t="s">
        <v>417</v>
      </c>
      <c r="C41" s="40">
        <v>-50000</v>
      </c>
      <c r="D41" s="37">
        <f t="shared" si="1"/>
        <v>-32530.634086991209</v>
      </c>
      <c r="E41" s="21">
        <f t="shared" si="2"/>
        <v>-17469.365913008791</v>
      </c>
      <c r="F41" s="23">
        <f t="shared" si="3"/>
        <v>677898.34397734574</v>
      </c>
      <c r="G41" s="23"/>
      <c r="H41" s="23"/>
      <c r="I41" s="23"/>
    </row>
    <row r="42" spans="1:9" x14ac:dyDescent="0.3">
      <c r="A42" s="22">
        <v>39</v>
      </c>
      <c r="B42" s="72" t="s">
        <v>418</v>
      </c>
      <c r="C42" s="40">
        <v>-50000</v>
      </c>
      <c r="D42" s="37">
        <f t="shared" si="1"/>
        <v>-31713.383670894877</v>
      </c>
      <c r="E42" s="21">
        <f t="shared" si="2"/>
        <v>-18286.616329105123</v>
      </c>
      <c r="F42" s="23">
        <f t="shared" si="3"/>
        <v>659611.72764824063</v>
      </c>
      <c r="G42" s="23"/>
      <c r="H42" s="23"/>
      <c r="I42" s="23"/>
    </row>
    <row r="43" spans="1:9" x14ac:dyDescent="0.3">
      <c r="A43" s="22">
        <v>40</v>
      </c>
      <c r="B43" s="72" t="s">
        <v>419</v>
      </c>
      <c r="C43" s="40">
        <v>-50000</v>
      </c>
      <c r="D43" s="37">
        <f t="shared" si="1"/>
        <v>-30857.900714136478</v>
      </c>
      <c r="E43" s="21">
        <f t="shared" si="2"/>
        <v>-19142.099285863522</v>
      </c>
      <c r="F43" s="23">
        <f t="shared" si="3"/>
        <v>640469.62836237706</v>
      </c>
      <c r="G43" s="23"/>
      <c r="H43" s="23"/>
      <c r="I43" s="23"/>
    </row>
    <row r="44" spans="1:9" x14ac:dyDescent="0.3">
      <c r="A44" s="22">
        <v>41</v>
      </c>
      <c r="B44" s="72" t="s">
        <v>420</v>
      </c>
      <c r="C44" s="40">
        <v>-50000</v>
      </c>
      <c r="D44" s="37">
        <f t="shared" si="1"/>
        <v>-29962.396625194138</v>
      </c>
      <c r="E44" s="21">
        <f t="shared" si="2"/>
        <v>-20037.603374805862</v>
      </c>
      <c r="F44" s="23">
        <f t="shared" si="3"/>
        <v>620432.02498757117</v>
      </c>
      <c r="G44" s="23"/>
      <c r="H44" s="23"/>
      <c r="I44" s="23"/>
    </row>
    <row r="45" spans="1:9" x14ac:dyDescent="0.3">
      <c r="A45" s="22">
        <v>42</v>
      </c>
      <c r="B45" s="72" t="s">
        <v>421</v>
      </c>
      <c r="C45" s="40">
        <v>-50000</v>
      </c>
      <c r="D45" s="37">
        <f t="shared" si="1"/>
        <v>-29024.999138806896</v>
      </c>
      <c r="E45" s="21">
        <f t="shared" si="2"/>
        <v>-20975.000861193104</v>
      </c>
      <c r="F45" s="23">
        <f t="shared" si="3"/>
        <v>599457.02412637812</v>
      </c>
      <c r="G45" s="23"/>
      <c r="H45" s="23"/>
      <c r="I45" s="23"/>
    </row>
    <row r="46" spans="1:9" x14ac:dyDescent="0.3">
      <c r="A46" s="22">
        <v>43</v>
      </c>
      <c r="B46" s="72" t="s">
        <v>478</v>
      </c>
      <c r="C46" s="40">
        <v>-50000</v>
      </c>
      <c r="D46" s="37">
        <f t="shared" si="1"/>
        <v>-28043.748401556837</v>
      </c>
      <c r="E46" s="21">
        <f t="shared" si="2"/>
        <v>-21956.251598443163</v>
      </c>
      <c r="F46" s="23">
        <f t="shared" si="3"/>
        <v>577500.77252793498</v>
      </c>
      <c r="G46" s="23"/>
      <c r="H46" s="23"/>
      <c r="I46" s="23"/>
    </row>
    <row r="47" spans="1:9" x14ac:dyDescent="0.3">
      <c r="A47" s="22">
        <v>44</v>
      </c>
      <c r="B47" s="72" t="s">
        <v>479</v>
      </c>
      <c r="C47" s="40">
        <v>-50000</v>
      </c>
      <c r="D47" s="37">
        <f t="shared" si="1"/>
        <v>-27016.592874327231</v>
      </c>
      <c r="E47" s="21">
        <f t="shared" si="2"/>
        <v>-22983.407125672769</v>
      </c>
      <c r="F47" s="23">
        <f t="shared" si="3"/>
        <v>554517.36540226219</v>
      </c>
      <c r="G47" s="23"/>
      <c r="H47" s="23"/>
      <c r="I47" s="23"/>
    </row>
    <row r="48" spans="1:9" x14ac:dyDescent="0.3">
      <c r="A48" s="22">
        <v>45</v>
      </c>
      <c r="B48" s="72" t="s">
        <v>480</v>
      </c>
      <c r="C48" s="40">
        <v>-50000</v>
      </c>
      <c r="D48" s="37">
        <f t="shared" si="1"/>
        <v>-25941.385043069869</v>
      </c>
      <c r="E48" s="21">
        <f t="shared" si="2"/>
        <v>-24058.614956930131</v>
      </c>
      <c r="F48" s="23">
        <f t="shared" si="3"/>
        <v>530458.75044533203</v>
      </c>
      <c r="G48" s="23"/>
      <c r="H48" s="23"/>
      <c r="I48" s="23"/>
    </row>
    <row r="49" spans="1:9" x14ac:dyDescent="0.3">
      <c r="A49" s="22">
        <v>46</v>
      </c>
      <c r="B49" s="72" t="s">
        <v>481</v>
      </c>
      <c r="C49" s="40">
        <v>-50000</v>
      </c>
      <c r="D49" s="37">
        <f t="shared" si="1"/>
        <v>-24815.876928913811</v>
      </c>
      <c r="E49" s="21">
        <f t="shared" si="2"/>
        <v>-25184.123071086189</v>
      </c>
      <c r="F49" s="23">
        <f t="shared" si="3"/>
        <v>505274.62737424584</v>
      </c>
      <c r="G49" s="23"/>
      <c r="H49" s="23"/>
      <c r="I49" s="23"/>
    </row>
    <row r="50" spans="1:9" x14ac:dyDescent="0.3">
      <c r="A50" s="22">
        <v>47</v>
      </c>
      <c r="B50" s="72" t="s">
        <v>482</v>
      </c>
      <c r="C50" s="40">
        <v>-50000</v>
      </c>
      <c r="D50" s="37">
        <f t="shared" si="1"/>
        <v>-23637.715388228469</v>
      </c>
      <c r="E50" s="21">
        <f t="shared" si="2"/>
        <v>-26362.284611771531</v>
      </c>
      <c r="F50" s="23">
        <f t="shared" si="3"/>
        <v>478912.34276247432</v>
      </c>
      <c r="G50" s="23"/>
      <c r="H50" s="23"/>
      <c r="I50" s="23"/>
    </row>
    <row r="51" spans="1:9" x14ac:dyDescent="0.3">
      <c r="A51" s="22">
        <v>48</v>
      </c>
      <c r="B51" s="72" t="s">
        <v>483</v>
      </c>
      <c r="C51" s="40">
        <v>-50000</v>
      </c>
      <c r="D51" s="37">
        <f t="shared" si="1"/>
        <v>-22404.437192814588</v>
      </c>
      <c r="E51" s="21">
        <f t="shared" si="2"/>
        <v>-27595.562807185412</v>
      </c>
      <c r="F51" s="23">
        <f t="shared" si="3"/>
        <v>451316.77995528892</v>
      </c>
      <c r="G51" s="23"/>
      <c r="H51" s="23"/>
      <c r="I51" s="23"/>
    </row>
    <row r="52" spans="1:9" x14ac:dyDescent="0.3">
      <c r="A52" s="22">
        <v>49</v>
      </c>
      <c r="B52" s="72" t="s">
        <v>505</v>
      </c>
      <c r="C52" s="40">
        <v>-50000</v>
      </c>
      <c r="D52" s="37">
        <f t="shared" si="1"/>
        <v>-21113.463879937175</v>
      </c>
      <c r="E52" s="21">
        <f t="shared" si="2"/>
        <v>-28886.536120062825</v>
      </c>
      <c r="F52" s="23">
        <f t="shared" si="3"/>
        <v>422430.24383522611</v>
      </c>
      <c r="G52" s="23"/>
      <c r="H52" s="23"/>
      <c r="I52" s="23"/>
    </row>
    <row r="53" spans="1:9" x14ac:dyDescent="0.3">
      <c r="A53" s="22">
        <v>50</v>
      </c>
      <c r="B53" s="72" t="s">
        <v>506</v>
      </c>
      <c r="C53" s="40">
        <v>-50000</v>
      </c>
      <c r="D53" s="37">
        <f t="shared" si="1"/>
        <v>-19762.096361433058</v>
      </c>
      <c r="E53" s="21">
        <f t="shared" si="2"/>
        <v>-30237.903638566942</v>
      </c>
      <c r="F53" s="23">
        <f t="shared" si="3"/>
        <v>392192.34019665915</v>
      </c>
      <c r="G53" s="23"/>
      <c r="H53" s="23"/>
      <c r="I53" s="23"/>
    </row>
    <row r="54" spans="1:9" x14ac:dyDescent="0.3">
      <c r="A54" s="22">
        <v>51</v>
      </c>
      <c r="B54" s="72" t="s">
        <v>507</v>
      </c>
      <c r="C54" s="40">
        <v>-50000</v>
      </c>
      <c r="D54" s="37">
        <f t="shared" si="1"/>
        <v>-18347.509280622209</v>
      </c>
      <c r="E54" s="21">
        <f t="shared" si="2"/>
        <v>-31652.490719377791</v>
      </c>
      <c r="F54" s="23">
        <f t="shared" si="3"/>
        <v>360539.84947728133</v>
      </c>
      <c r="G54" s="23"/>
      <c r="H54" s="23"/>
      <c r="I54" s="23"/>
    </row>
    <row r="55" spans="1:9" x14ac:dyDescent="0.3">
      <c r="A55" s="22">
        <v>52</v>
      </c>
      <c r="B55" s="72" t="s">
        <v>508</v>
      </c>
      <c r="C55" s="40">
        <v>-50000</v>
      </c>
      <c r="D55" s="37">
        <f t="shared" si="1"/>
        <v>-16866.745105224531</v>
      </c>
      <c r="E55" s="21">
        <f t="shared" si="2"/>
        <v>-33133.254894775469</v>
      </c>
      <c r="F55" s="23">
        <f t="shared" si="3"/>
        <v>327406.59458250587</v>
      </c>
      <c r="G55" s="23"/>
      <c r="H55" s="23"/>
      <c r="I55" s="23"/>
    </row>
    <row r="56" spans="1:9" x14ac:dyDescent="0.3">
      <c r="A56" s="22">
        <v>53</v>
      </c>
      <c r="B56" s="72" t="s">
        <v>509</v>
      </c>
      <c r="C56" s="40">
        <v>-50000</v>
      </c>
      <c r="D56" s="37">
        <f t="shared" si="1"/>
        <v>-15316.707943931973</v>
      </c>
      <c r="E56" s="21">
        <f t="shared" si="2"/>
        <v>-34683.292056068029</v>
      </c>
      <c r="F56" s="23">
        <f t="shared" si="3"/>
        <v>292723.30252643785</v>
      </c>
      <c r="G56" s="23"/>
      <c r="H56" s="23"/>
      <c r="I56" s="23"/>
    </row>
    <row r="57" spans="1:9" x14ac:dyDescent="0.3">
      <c r="A57" s="22">
        <v>54</v>
      </c>
      <c r="B57" s="72" t="s">
        <v>510</v>
      </c>
      <c r="C57" s="40">
        <v>-50000</v>
      </c>
      <c r="D57" s="37">
        <f t="shared" si="1"/>
        <v>-13694.157073708069</v>
      </c>
      <c r="E57" s="21">
        <f t="shared" si="2"/>
        <v>-36305.842926291931</v>
      </c>
      <c r="F57" s="23">
        <f t="shared" si="3"/>
        <v>256417.45960014593</v>
      </c>
      <c r="G57" s="23"/>
      <c r="H57" s="23"/>
      <c r="I57" s="23"/>
    </row>
    <row r="58" spans="1:9" x14ac:dyDescent="0.3">
      <c r="A58" s="22">
        <v>55</v>
      </c>
      <c r="B58" s="72" t="s">
        <v>511</v>
      </c>
      <c r="C58" s="40">
        <v>-50000</v>
      </c>
      <c r="D58" s="37">
        <f t="shared" si="1"/>
        <v>-11995.700164282107</v>
      </c>
      <c r="E58" s="21">
        <f t="shared" si="2"/>
        <v>-38004.299835717895</v>
      </c>
      <c r="F58" s="23">
        <f t="shared" si="3"/>
        <v>218413.15976442804</v>
      </c>
      <c r="G58" s="23"/>
      <c r="H58" s="23"/>
      <c r="I58" s="23"/>
    </row>
    <row r="59" spans="1:9" x14ac:dyDescent="0.3">
      <c r="A59" s="22">
        <v>56</v>
      </c>
      <c r="B59" s="72" t="s">
        <v>512</v>
      </c>
      <c r="C59" s="40">
        <v>-50000</v>
      </c>
      <c r="D59" s="37">
        <f t="shared" si="1"/>
        <v>-10217.786185672172</v>
      </c>
      <c r="E59" s="21">
        <f t="shared" si="2"/>
        <v>-39782.213814327828</v>
      </c>
      <c r="F59" s="23">
        <f t="shared" si="3"/>
        <v>178630.9459501002</v>
      </c>
      <c r="G59" s="23"/>
      <c r="H59" s="23"/>
      <c r="I59" s="23"/>
    </row>
    <row r="60" spans="1:9" x14ac:dyDescent="0.3">
      <c r="A60" s="22">
        <v>57</v>
      </c>
      <c r="B60" s="72" t="s">
        <v>513</v>
      </c>
      <c r="C60" s="40">
        <v>-50000</v>
      </c>
      <c r="D60" s="37">
        <f t="shared" si="1"/>
        <v>-8356.6979839085252</v>
      </c>
      <c r="E60" s="21">
        <f t="shared" si="2"/>
        <v>-41643.302016091475</v>
      </c>
      <c r="F60" s="23">
        <f t="shared" si="3"/>
        <v>136987.64393400872</v>
      </c>
      <c r="G60" s="23"/>
      <c r="H60" s="23"/>
      <c r="I60" s="23"/>
    </row>
    <row r="61" spans="1:9" x14ac:dyDescent="0.3">
      <c r="A61" s="22">
        <v>58</v>
      </c>
      <c r="B61" s="72" t="s">
        <v>514</v>
      </c>
      <c r="C61" s="40">
        <v>-50000</v>
      </c>
      <c r="D61" s="37">
        <f t="shared" si="1"/>
        <v>-6408.5445094350825</v>
      </c>
      <c r="E61" s="21">
        <f t="shared" si="2"/>
        <v>-43591.45549056492</v>
      </c>
      <c r="F61" s="23">
        <f t="shared" si="3"/>
        <v>93396.188443443796</v>
      </c>
      <c r="G61" s="23"/>
      <c r="H61" s="23"/>
      <c r="I61" s="23"/>
    </row>
    <row r="62" spans="1:9" x14ac:dyDescent="0.3">
      <c r="A62" s="22">
        <v>59</v>
      </c>
      <c r="B62" s="72" t="s">
        <v>515</v>
      </c>
      <c r="C62" s="40">
        <v>-50000</v>
      </c>
      <c r="D62" s="37">
        <f t="shared" si="1"/>
        <v>-4369.2526819406321</v>
      </c>
      <c r="E62" s="21">
        <f t="shared" si="2"/>
        <v>-45630.747318059366</v>
      </c>
      <c r="F62" s="23">
        <f t="shared" si="3"/>
        <v>47765.44112538443</v>
      </c>
      <c r="G62" s="23"/>
      <c r="H62" s="23"/>
      <c r="I62" s="23"/>
    </row>
    <row r="63" spans="1:9" ht="16.8" thickBot="1" x14ac:dyDescent="0.35">
      <c r="A63" s="28">
        <v>60</v>
      </c>
      <c r="B63" s="73" t="s">
        <v>516</v>
      </c>
      <c r="C63" s="40">
        <v>-50000</v>
      </c>
      <c r="D63" s="38">
        <f t="shared" si="1"/>
        <v>-2234.5588746112639</v>
      </c>
      <c r="E63" s="32">
        <f t="shared" si="2"/>
        <v>-47765.441125388737</v>
      </c>
      <c r="F63" s="33">
        <f t="shared" si="3"/>
        <v>-4.3073669075965881E-9</v>
      </c>
      <c r="G63" s="33"/>
      <c r="H63" s="33"/>
      <c r="I63" s="33"/>
    </row>
    <row r="64" spans="1:9" x14ac:dyDescent="0.3">
      <c r="A64" s="283" t="s">
        <v>485</v>
      </c>
      <c r="B64" s="284"/>
      <c r="C64" s="285"/>
      <c r="D64" s="42">
        <f>IRR(C3:C63)</f>
        <v>4.6781916422493408E-2</v>
      </c>
      <c r="E64" s="34"/>
      <c r="F64" s="27"/>
      <c r="G64" s="65" t="s">
        <v>302</v>
      </c>
      <c r="H64" s="51">
        <f>SUM(H3:H63)</f>
        <v>-651378.51713532221</v>
      </c>
      <c r="I64" s="51">
        <f>SUM(I3:I63)</f>
        <v>-9000000</v>
      </c>
    </row>
    <row r="65" spans="1:10" ht="16.8" thickBot="1" x14ac:dyDescent="0.35">
      <c r="A65" s="286" t="s">
        <v>487</v>
      </c>
      <c r="B65" s="287"/>
      <c r="C65" s="288"/>
      <c r="D65" s="43">
        <f>D64*12</f>
        <v>0.5613829970699209</v>
      </c>
      <c r="E65" s="24"/>
      <c r="F65" s="25"/>
      <c r="G65" s="25"/>
      <c r="H65" s="25"/>
      <c r="I65" s="25"/>
    </row>
    <row r="66" spans="1:10" x14ac:dyDescent="0.3">
      <c r="A66" s="66" t="s">
        <v>327</v>
      </c>
      <c r="B66" s="2" t="s">
        <v>546</v>
      </c>
      <c r="D66" s="2"/>
    </row>
    <row r="67" spans="1:10" ht="33.6" customHeight="1" x14ac:dyDescent="0.3">
      <c r="A67" s="66" t="s">
        <v>328</v>
      </c>
      <c r="B67" s="280" t="s">
        <v>551</v>
      </c>
      <c r="C67" s="280"/>
      <c r="D67" s="280"/>
      <c r="E67" s="280"/>
      <c r="F67" s="280"/>
      <c r="G67" s="280"/>
      <c r="H67" s="280"/>
      <c r="I67" s="45"/>
    </row>
    <row r="68" spans="1:10" ht="16.2" customHeight="1" x14ac:dyDescent="0.3">
      <c r="A68" s="66" t="s">
        <v>334</v>
      </c>
      <c r="B68" s="78" t="s">
        <v>548</v>
      </c>
      <c r="C68" s="78"/>
      <c r="D68" s="78"/>
      <c r="E68" s="78"/>
      <c r="F68" s="78"/>
      <c r="G68" s="78"/>
      <c r="H68" s="78"/>
      <c r="I68" s="78"/>
    </row>
    <row r="69" spans="1:10" ht="51" customHeight="1" x14ac:dyDescent="0.3">
      <c r="A69" s="66" t="s">
        <v>337</v>
      </c>
      <c r="B69" s="281" t="s">
        <v>618</v>
      </c>
      <c r="C69" s="281"/>
      <c r="D69" s="281"/>
      <c r="E69" s="281"/>
      <c r="F69" s="281"/>
      <c r="G69" s="281"/>
      <c r="H69" s="281"/>
    </row>
    <row r="70" spans="1:10" x14ac:dyDescent="0.3">
      <c r="A70" s="66" t="s">
        <v>430</v>
      </c>
      <c r="B70" s="74" t="s">
        <v>519</v>
      </c>
      <c r="D70" s="2"/>
    </row>
    <row r="71" spans="1:10" ht="34.799999999999997" customHeight="1" x14ac:dyDescent="0.3">
      <c r="A71" s="66" t="s">
        <v>428</v>
      </c>
      <c r="B71" s="280" t="s">
        <v>520</v>
      </c>
      <c r="C71" s="280"/>
      <c r="D71" s="280"/>
      <c r="E71" s="280"/>
      <c r="F71" s="280"/>
      <c r="G71" s="280"/>
      <c r="H71" s="280"/>
      <c r="I71" s="45"/>
    </row>
    <row r="72" spans="1:10" ht="18" customHeight="1" x14ac:dyDescent="0.3">
      <c r="A72" s="66" t="s">
        <v>437</v>
      </c>
      <c r="B72" s="295" t="s">
        <v>521</v>
      </c>
      <c r="C72" s="295"/>
      <c r="D72" s="295"/>
      <c r="E72" s="295"/>
      <c r="F72" s="295"/>
      <c r="G72" s="295"/>
      <c r="H72" s="295"/>
      <c r="I72" s="74"/>
      <c r="J72" s="78"/>
    </row>
  </sheetData>
  <mergeCells count="6">
    <mergeCell ref="A64:C64"/>
    <mergeCell ref="A65:C65"/>
    <mergeCell ref="B72:H72"/>
    <mergeCell ref="B71:H71"/>
    <mergeCell ref="B67:H67"/>
    <mergeCell ref="B69:H69"/>
  </mergeCells>
  <phoneticPr fontId="2" type="noConversion"/>
  <pageMargins left="0.70866141732283472" right="0.70866141732283472" top="0.74803149606299213" bottom="0.74803149606299213" header="0.31496062992125984" footer="0.31496062992125984"/>
  <pageSetup paperSize="8" scale="83" fitToHeight="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6"/>
  <sheetViews>
    <sheetView zoomScale="80" zoomScaleNormal="80" workbookViewId="0">
      <selection activeCell="L17" sqref="L17"/>
    </sheetView>
  </sheetViews>
  <sheetFormatPr defaultColWidth="10.6640625" defaultRowHeight="16.2" x14ac:dyDescent="0.3"/>
  <cols>
    <col min="1" max="1" width="7.109375" style="145" customWidth="1"/>
    <col min="2" max="2" width="10.6640625" style="144"/>
    <col min="3" max="3" width="23.44140625" style="207" customWidth="1"/>
    <col min="4" max="4" width="10.6640625" style="144"/>
    <col min="5" max="5" width="10.6640625" style="145"/>
    <col min="6" max="6" width="6.33203125" style="145" bestFit="1" customWidth="1"/>
    <col min="7" max="7" width="16.21875" style="146" customWidth="1"/>
    <col min="8" max="8" width="10.77734375" style="147" bestFit="1" customWidth="1"/>
    <col min="9" max="9" width="18" style="144" bestFit="1" customWidth="1"/>
    <col min="10" max="10" width="10.6640625" style="144"/>
    <col min="11" max="11" width="12.77734375" style="146" bestFit="1" customWidth="1"/>
    <col min="12" max="12" width="22.21875" style="144" customWidth="1"/>
    <col min="13" max="13" width="23.44140625" style="144" customWidth="1"/>
    <col min="14" max="14" width="23.6640625" style="144" customWidth="1"/>
    <col min="15" max="16384" width="10.6640625" style="144"/>
  </cols>
  <sheetData>
    <row r="1" spans="1:14" s="188" customFormat="1" ht="24.6" customHeight="1" thickBot="1" x14ac:dyDescent="0.35">
      <c r="A1" s="185" t="s">
        <v>640</v>
      </c>
      <c r="C1" s="209"/>
      <c r="E1" s="189"/>
      <c r="F1" s="189"/>
      <c r="G1" s="190"/>
      <c r="H1" s="191"/>
      <c r="K1" s="190"/>
    </row>
    <row r="2" spans="1:14" ht="16.8" thickBot="1" x14ac:dyDescent="0.35">
      <c r="A2" s="255" t="s">
        <v>0</v>
      </c>
      <c r="B2" s="255" t="s">
        <v>132</v>
      </c>
      <c r="C2" s="296" t="s">
        <v>322</v>
      </c>
      <c r="D2" s="272" t="s">
        <v>288</v>
      </c>
      <c r="E2" s="272"/>
      <c r="F2" s="272"/>
      <c r="G2" s="272"/>
      <c r="H2" s="272"/>
      <c r="I2" s="272"/>
      <c r="J2" s="272" t="s">
        <v>286</v>
      </c>
      <c r="K2" s="272"/>
      <c r="L2" s="272"/>
      <c r="M2" s="272"/>
      <c r="N2" s="270" t="s">
        <v>76</v>
      </c>
    </row>
    <row r="3" spans="1:14" ht="49.2" thickBot="1" x14ac:dyDescent="0.35">
      <c r="A3" s="255"/>
      <c r="B3" s="255"/>
      <c r="C3" s="296"/>
      <c r="D3" s="148" t="s">
        <v>1</v>
      </c>
      <c r="E3" s="149" t="s">
        <v>281</v>
      </c>
      <c r="F3" s="149" t="s">
        <v>423</v>
      </c>
      <c r="G3" s="150" t="s">
        <v>279</v>
      </c>
      <c r="H3" s="149" t="s">
        <v>534</v>
      </c>
      <c r="I3" s="149" t="s">
        <v>280</v>
      </c>
      <c r="J3" s="151" t="s">
        <v>284</v>
      </c>
      <c r="K3" s="152" t="s">
        <v>285</v>
      </c>
      <c r="L3" s="151" t="s">
        <v>283</v>
      </c>
      <c r="M3" s="149" t="s">
        <v>95</v>
      </c>
      <c r="N3" s="271"/>
    </row>
    <row r="4" spans="1:14" ht="49.2" thickBot="1" x14ac:dyDescent="0.35">
      <c r="A4" s="167">
        <v>1</v>
      </c>
      <c r="B4" s="164" t="s">
        <v>8</v>
      </c>
      <c r="C4" s="210" t="s">
        <v>291</v>
      </c>
      <c r="D4" s="164" t="s">
        <v>38</v>
      </c>
      <c r="E4" s="165" t="s">
        <v>329</v>
      </c>
      <c r="F4" s="165">
        <v>1</v>
      </c>
      <c r="G4" s="166">
        <v>1000000</v>
      </c>
      <c r="H4" s="192" t="s">
        <v>524</v>
      </c>
      <c r="I4" s="164" t="s">
        <v>361</v>
      </c>
      <c r="J4" s="164" t="s">
        <v>51</v>
      </c>
      <c r="K4" s="170">
        <v>1000000</v>
      </c>
      <c r="L4" s="164" t="s">
        <v>652</v>
      </c>
      <c r="M4" s="164" t="s">
        <v>144</v>
      </c>
      <c r="N4" s="169"/>
    </row>
    <row r="5" spans="1:14" ht="65.400000000000006" thickBot="1" x14ac:dyDescent="0.35">
      <c r="A5" s="167">
        <v>2</v>
      </c>
      <c r="B5" s="164" t="s">
        <v>116</v>
      </c>
      <c r="C5" s="210" t="s">
        <v>292</v>
      </c>
      <c r="D5" s="164" t="s">
        <v>38</v>
      </c>
      <c r="E5" s="165" t="s">
        <v>267</v>
      </c>
      <c r="F5" s="165">
        <v>1</v>
      </c>
      <c r="G5" s="166">
        <v>1000000</v>
      </c>
      <c r="H5" s="192" t="s">
        <v>524</v>
      </c>
      <c r="I5" s="164" t="s">
        <v>350</v>
      </c>
      <c r="J5" s="164" t="s">
        <v>45</v>
      </c>
      <c r="K5" s="170">
        <v>1000000</v>
      </c>
      <c r="L5" s="164" t="s">
        <v>649</v>
      </c>
      <c r="M5" s="164" t="s">
        <v>147</v>
      </c>
      <c r="N5" s="169"/>
    </row>
    <row r="6" spans="1:14" ht="65.400000000000006" thickBot="1" x14ac:dyDescent="0.35">
      <c r="A6" s="167">
        <v>3</v>
      </c>
      <c r="B6" s="164" t="s">
        <v>23</v>
      </c>
      <c r="C6" s="210" t="s">
        <v>293</v>
      </c>
      <c r="D6" s="164" t="s">
        <v>38</v>
      </c>
      <c r="E6" s="165" t="s">
        <v>265</v>
      </c>
      <c r="F6" s="165">
        <v>2</v>
      </c>
      <c r="G6" s="166">
        <v>2000000</v>
      </c>
      <c r="H6" s="192" t="s">
        <v>524</v>
      </c>
      <c r="I6" s="164" t="s">
        <v>351</v>
      </c>
      <c r="J6" s="164" t="s">
        <v>57</v>
      </c>
      <c r="K6" s="170">
        <v>2000000</v>
      </c>
      <c r="L6" s="164" t="s">
        <v>4</v>
      </c>
      <c r="M6" s="164" t="s">
        <v>151</v>
      </c>
      <c r="N6" s="169"/>
    </row>
    <row r="7" spans="1:14" ht="65.400000000000006" thickBot="1" x14ac:dyDescent="0.35">
      <c r="A7" s="167">
        <v>4</v>
      </c>
      <c r="B7" s="164" t="s">
        <v>12</v>
      </c>
      <c r="C7" s="210" t="s">
        <v>294</v>
      </c>
      <c r="D7" s="164" t="s">
        <v>38</v>
      </c>
      <c r="E7" s="165" t="s">
        <v>329</v>
      </c>
      <c r="F7" s="165">
        <v>1</v>
      </c>
      <c r="G7" s="166">
        <v>1000000</v>
      </c>
      <c r="H7" s="192" t="s">
        <v>524</v>
      </c>
      <c r="I7" s="164" t="s">
        <v>352</v>
      </c>
      <c r="J7" s="164" t="s">
        <v>56</v>
      </c>
      <c r="K7" s="170">
        <v>1000000</v>
      </c>
      <c r="L7" s="164" t="s">
        <v>662</v>
      </c>
      <c r="M7" s="164" t="s">
        <v>150</v>
      </c>
      <c r="N7" s="169" t="s">
        <v>152</v>
      </c>
    </row>
    <row r="8" spans="1:14" ht="97.8" thickBot="1" x14ac:dyDescent="0.35">
      <c r="A8" s="167">
        <v>5</v>
      </c>
      <c r="B8" s="164" t="s">
        <v>528</v>
      </c>
      <c r="C8" s="210" t="s">
        <v>295</v>
      </c>
      <c r="D8" s="164" t="s">
        <v>38</v>
      </c>
      <c r="E8" s="165" t="s">
        <v>266</v>
      </c>
      <c r="F8" s="165">
        <v>1</v>
      </c>
      <c r="G8" s="166">
        <v>1000000</v>
      </c>
      <c r="H8" s="192" t="s">
        <v>524</v>
      </c>
      <c r="I8" s="164" t="s">
        <v>353</v>
      </c>
      <c r="J8" s="164" t="s">
        <v>53</v>
      </c>
      <c r="K8" s="170">
        <v>1000000</v>
      </c>
      <c r="L8" s="164" t="s">
        <v>656</v>
      </c>
      <c r="M8" s="164" t="s">
        <v>149</v>
      </c>
      <c r="N8" s="169"/>
    </row>
    <row r="9" spans="1:14" ht="65.400000000000006" thickBot="1" x14ac:dyDescent="0.35">
      <c r="A9" s="167">
        <v>6</v>
      </c>
      <c r="B9" s="164" t="s">
        <v>529</v>
      </c>
      <c r="C9" s="210" t="s">
        <v>296</v>
      </c>
      <c r="D9" s="164" t="s">
        <v>38</v>
      </c>
      <c r="E9" s="165" t="s">
        <v>267</v>
      </c>
      <c r="F9" s="165">
        <v>1</v>
      </c>
      <c r="G9" s="166">
        <v>1000000</v>
      </c>
      <c r="H9" s="192" t="s">
        <v>524</v>
      </c>
      <c r="I9" s="164" t="s">
        <v>354</v>
      </c>
      <c r="J9" s="164" t="s">
        <v>52</v>
      </c>
      <c r="K9" s="170">
        <v>1000000</v>
      </c>
      <c r="L9" s="164" t="s">
        <v>649</v>
      </c>
      <c r="M9" s="164" t="s">
        <v>148</v>
      </c>
      <c r="N9" s="169"/>
    </row>
    <row r="10" spans="1:14" ht="65.400000000000006" thickBot="1" x14ac:dyDescent="0.35">
      <c r="A10" s="167">
        <v>7</v>
      </c>
      <c r="B10" s="164" t="s">
        <v>119</v>
      </c>
      <c r="C10" s="210" t="s">
        <v>297</v>
      </c>
      <c r="D10" s="164" t="s">
        <v>38</v>
      </c>
      <c r="E10" s="165" t="s">
        <v>270</v>
      </c>
      <c r="F10" s="165">
        <v>1</v>
      </c>
      <c r="G10" s="166">
        <v>1000000</v>
      </c>
      <c r="H10" s="192" t="s">
        <v>524</v>
      </c>
      <c r="I10" s="164" t="s">
        <v>355</v>
      </c>
      <c r="J10" s="164" t="s">
        <v>45</v>
      </c>
      <c r="K10" s="170">
        <v>1000000</v>
      </c>
      <c r="L10" s="164" t="s">
        <v>662</v>
      </c>
      <c r="M10" s="164" t="s">
        <v>144</v>
      </c>
      <c r="N10" s="169"/>
    </row>
    <row r="11" spans="1:14" ht="65.400000000000006" thickBot="1" x14ac:dyDescent="0.35">
      <c r="A11" s="167">
        <v>8</v>
      </c>
      <c r="B11" s="164" t="s">
        <v>108</v>
      </c>
      <c r="C11" s="210" t="s">
        <v>298</v>
      </c>
      <c r="D11" s="164" t="s">
        <v>38</v>
      </c>
      <c r="E11" s="165" t="s">
        <v>269</v>
      </c>
      <c r="F11" s="165">
        <v>1</v>
      </c>
      <c r="G11" s="166">
        <v>1000000</v>
      </c>
      <c r="H11" s="192" t="s">
        <v>524</v>
      </c>
      <c r="I11" s="164" t="s">
        <v>356</v>
      </c>
      <c r="J11" s="164" t="s">
        <v>55</v>
      </c>
      <c r="K11" s="170">
        <v>1000000</v>
      </c>
      <c r="L11" s="164" t="s">
        <v>656</v>
      </c>
      <c r="M11" s="164" t="s">
        <v>144</v>
      </c>
      <c r="N11" s="169"/>
    </row>
    <row r="12" spans="1:14" ht="49.2" thickBot="1" x14ac:dyDescent="0.35">
      <c r="A12" s="167">
        <v>9</v>
      </c>
      <c r="B12" s="164" t="s">
        <v>120</v>
      </c>
      <c r="C12" s="210" t="s">
        <v>299</v>
      </c>
      <c r="D12" s="164" t="s">
        <v>38</v>
      </c>
      <c r="E12" s="165" t="s">
        <v>268</v>
      </c>
      <c r="F12" s="165">
        <v>1</v>
      </c>
      <c r="G12" s="166">
        <v>1000000</v>
      </c>
      <c r="H12" s="192" t="s">
        <v>524</v>
      </c>
      <c r="I12" s="164" t="s">
        <v>357</v>
      </c>
      <c r="J12" s="164" t="s">
        <v>54</v>
      </c>
      <c r="K12" s="170">
        <v>1000000</v>
      </c>
      <c r="L12" s="164" t="s">
        <v>652</v>
      </c>
      <c r="M12" s="164" t="s">
        <v>144</v>
      </c>
      <c r="N12" s="169"/>
    </row>
    <row r="13" spans="1:14" ht="65.400000000000006" thickBot="1" x14ac:dyDescent="0.35">
      <c r="A13" s="167">
        <v>10</v>
      </c>
      <c r="B13" s="164" t="s">
        <v>115</v>
      </c>
      <c r="C13" s="210" t="s">
        <v>300</v>
      </c>
      <c r="D13" s="164" t="s">
        <v>38</v>
      </c>
      <c r="E13" s="165" t="s">
        <v>267</v>
      </c>
      <c r="F13" s="165">
        <v>1</v>
      </c>
      <c r="G13" s="166">
        <v>1000000</v>
      </c>
      <c r="H13" s="192" t="s">
        <v>524</v>
      </c>
      <c r="I13" s="164" t="s">
        <v>358</v>
      </c>
      <c r="J13" s="164" t="s">
        <v>52</v>
      </c>
      <c r="K13" s="170">
        <v>1000000</v>
      </c>
      <c r="L13" s="164" t="s">
        <v>649</v>
      </c>
      <c r="M13" s="164" t="s">
        <v>144</v>
      </c>
      <c r="N13" s="169"/>
    </row>
    <row r="14" spans="1:14" ht="16.8" thickBot="1" x14ac:dyDescent="0.35">
      <c r="A14" s="167"/>
      <c r="B14" s="167" t="s">
        <v>261</v>
      </c>
      <c r="C14" s="210"/>
      <c r="D14" s="164"/>
      <c r="E14" s="165"/>
      <c r="F14" s="166">
        <f>SUM(F4:F13)</f>
        <v>11</v>
      </c>
      <c r="G14" s="166">
        <f>SUM(G4:G13)</f>
        <v>11000000</v>
      </c>
      <c r="H14" s="193"/>
      <c r="I14" s="164"/>
      <c r="J14" s="164"/>
      <c r="K14" s="170"/>
      <c r="L14" s="164"/>
      <c r="M14" s="164"/>
      <c r="N14" s="169"/>
    </row>
    <row r="15" spans="1:14" s="212" customFormat="1" x14ac:dyDescent="0.3">
      <c r="A15" s="145" t="s">
        <v>452</v>
      </c>
      <c r="B15" s="211" t="s">
        <v>526</v>
      </c>
      <c r="C15" s="202"/>
      <c r="E15" s="213"/>
      <c r="F15" s="213"/>
      <c r="G15" s="214"/>
      <c r="H15" s="215"/>
      <c r="K15" s="214"/>
    </row>
    <row r="16" spans="1:14" s="207" customFormat="1" x14ac:dyDescent="0.3">
      <c r="A16" s="89"/>
      <c r="B16" s="216"/>
      <c r="C16" s="203"/>
      <c r="D16" s="203"/>
      <c r="E16" s="204"/>
      <c r="F16" s="204"/>
      <c r="G16" s="205"/>
      <c r="H16" s="206"/>
      <c r="I16" s="203"/>
      <c r="J16" s="203"/>
      <c r="K16" s="205"/>
      <c r="L16" s="203"/>
      <c r="M16" s="203"/>
      <c r="N16" s="203"/>
    </row>
  </sheetData>
  <mergeCells count="6">
    <mergeCell ref="N2:N3"/>
    <mergeCell ref="A2:A3"/>
    <mergeCell ref="B2:B3"/>
    <mergeCell ref="C2:C3"/>
    <mergeCell ref="D2:I2"/>
    <mergeCell ref="J2:M2"/>
  </mergeCells>
  <phoneticPr fontId="2" type="noConversion"/>
  <pageMargins left="0.70866141732283472" right="0.70866141732283472" top="0.74803149606299213" bottom="0.74803149606299213" header="0.31496062992125984" footer="0.31496062992125984"/>
  <pageSetup paperSize="8" scale="93" fitToHeight="10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50"/>
  <sheetViews>
    <sheetView topLeftCell="A40" zoomScale="90" zoomScaleNormal="90" workbookViewId="0"/>
  </sheetViews>
  <sheetFormatPr defaultRowHeight="16.2" x14ac:dyDescent="0.3"/>
  <cols>
    <col min="1" max="1" width="8.21875" customWidth="1"/>
    <col min="2" max="2" width="8.21875" style="1" customWidth="1"/>
    <col min="3" max="3" width="15.21875" style="2" customWidth="1"/>
    <col min="4" max="4" width="26.44140625" bestFit="1" customWidth="1"/>
    <col min="5" max="5" width="23.109375" customWidth="1"/>
    <col min="6" max="6" width="22.6640625" bestFit="1" customWidth="1"/>
    <col min="7" max="7" width="15.33203125" bestFit="1" customWidth="1"/>
    <col min="8" max="8" width="23.109375" customWidth="1"/>
    <col min="9" max="9" width="21.109375" bestFit="1" customWidth="1"/>
  </cols>
  <sheetData>
    <row r="1" spans="1:9" ht="20.399999999999999" thickBot="1" x14ac:dyDescent="0.35">
      <c r="A1" s="41" t="s">
        <v>641</v>
      </c>
      <c r="C1" s="1"/>
      <c r="D1" s="2"/>
    </row>
    <row r="2" spans="1:9" s="1" customFormat="1" ht="49.2" thickBot="1" x14ac:dyDescent="0.35">
      <c r="A2" s="44" t="s">
        <v>332</v>
      </c>
      <c r="B2" s="77" t="s">
        <v>443</v>
      </c>
      <c r="C2" s="75" t="s">
        <v>473</v>
      </c>
      <c r="D2" s="36" t="s">
        <v>434</v>
      </c>
      <c r="E2" s="29" t="s">
        <v>435</v>
      </c>
      <c r="F2" s="90" t="s">
        <v>436</v>
      </c>
      <c r="G2" s="101" t="s">
        <v>470</v>
      </c>
      <c r="H2" s="101" t="s">
        <v>471</v>
      </c>
      <c r="I2" s="101" t="s">
        <v>604</v>
      </c>
    </row>
    <row r="3" spans="1:9" x14ac:dyDescent="0.3">
      <c r="A3" s="49">
        <v>0</v>
      </c>
      <c r="B3" s="79"/>
      <c r="C3" s="50">
        <v>1000000</v>
      </c>
      <c r="D3" s="98" t="s">
        <v>517</v>
      </c>
      <c r="E3" s="99" t="s">
        <v>517</v>
      </c>
      <c r="F3" s="59">
        <f>C3</f>
        <v>1000000</v>
      </c>
      <c r="G3" s="100" t="s">
        <v>517</v>
      </c>
      <c r="H3" s="100" t="s">
        <v>533</v>
      </c>
      <c r="I3" s="100" t="s">
        <v>533</v>
      </c>
    </row>
    <row r="4" spans="1:9" x14ac:dyDescent="0.3">
      <c r="A4" s="52">
        <v>1</v>
      </c>
      <c r="B4" s="70" t="s">
        <v>504</v>
      </c>
      <c r="C4" s="53">
        <v>-40000</v>
      </c>
      <c r="D4" s="54">
        <f t="shared" ref="D4:D39" si="0">-F3*$D$40</f>
        <v>-45175.194894113258</v>
      </c>
      <c r="E4" s="55">
        <f>C4-D4</f>
        <v>5175.1948941132578</v>
      </c>
      <c r="F4" s="91">
        <f>F3+E4</f>
        <v>1005175.1948941132</v>
      </c>
      <c r="G4" s="96">
        <v>11</v>
      </c>
      <c r="H4" s="83">
        <f>E4*11</f>
        <v>56927.143835245835</v>
      </c>
      <c r="I4" s="83">
        <f>C4*G4</f>
        <v>-440000</v>
      </c>
    </row>
    <row r="5" spans="1:9" x14ac:dyDescent="0.3">
      <c r="A5" s="52">
        <v>2</v>
      </c>
      <c r="B5" s="70" t="s">
        <v>381</v>
      </c>
      <c r="C5" s="53">
        <v>-40000</v>
      </c>
      <c r="D5" s="54">
        <f t="shared" si="0"/>
        <v>-45408.985332069846</v>
      </c>
      <c r="E5" s="55">
        <f t="shared" ref="E5:E39" si="1">C5-D5</f>
        <v>5408.9853320698458</v>
      </c>
      <c r="F5" s="91">
        <f t="shared" ref="F5:F39" si="2">F4+E5</f>
        <v>1010584.180226183</v>
      </c>
      <c r="G5" s="96">
        <v>11</v>
      </c>
      <c r="H5" s="83">
        <f t="shared" ref="H5:H8" si="3">E5*11</f>
        <v>59498.838652768303</v>
      </c>
      <c r="I5" s="83">
        <f t="shared" ref="I5:I8" si="4">C5*G5</f>
        <v>-440000</v>
      </c>
    </row>
    <row r="6" spans="1:9" x14ac:dyDescent="0.3">
      <c r="A6" s="52">
        <v>3</v>
      </c>
      <c r="B6" s="70" t="s">
        <v>382</v>
      </c>
      <c r="C6" s="53">
        <v>-40000</v>
      </c>
      <c r="D6" s="54">
        <f t="shared" si="0"/>
        <v>-45653.337298625498</v>
      </c>
      <c r="E6" s="55">
        <f t="shared" si="1"/>
        <v>5653.3372986254981</v>
      </c>
      <c r="F6" s="91">
        <f t="shared" si="2"/>
        <v>1016237.5175248085</v>
      </c>
      <c r="G6" s="96">
        <v>11</v>
      </c>
      <c r="H6" s="83">
        <f t="shared" si="3"/>
        <v>62186.710284880479</v>
      </c>
      <c r="I6" s="83">
        <f t="shared" si="4"/>
        <v>-440000</v>
      </c>
    </row>
    <row r="7" spans="1:9" x14ac:dyDescent="0.3">
      <c r="A7" s="52">
        <v>4</v>
      </c>
      <c r="B7" s="70" t="s">
        <v>383</v>
      </c>
      <c r="C7" s="53">
        <v>-40000</v>
      </c>
      <c r="D7" s="54">
        <f t="shared" si="0"/>
        <v>-45908.72791289306</v>
      </c>
      <c r="E7" s="55">
        <f t="shared" si="1"/>
        <v>5908.7279128930604</v>
      </c>
      <c r="F7" s="91">
        <f t="shared" si="2"/>
        <v>1022146.2454377016</v>
      </c>
      <c r="G7" s="96">
        <v>11</v>
      </c>
      <c r="H7" s="83">
        <f t="shared" si="3"/>
        <v>64996.007041823665</v>
      </c>
      <c r="I7" s="83">
        <f t="shared" si="4"/>
        <v>-440000</v>
      </c>
    </row>
    <row r="8" spans="1:9" x14ac:dyDescent="0.3">
      <c r="A8" s="52">
        <v>5</v>
      </c>
      <c r="B8" s="70" t="s">
        <v>384</v>
      </c>
      <c r="C8" s="53">
        <v>-40000</v>
      </c>
      <c r="D8" s="54">
        <f t="shared" si="0"/>
        <v>-46175.655847934293</v>
      </c>
      <c r="E8" s="55">
        <f t="shared" si="1"/>
        <v>6175.655847934293</v>
      </c>
      <c r="F8" s="91">
        <f t="shared" si="2"/>
        <v>1028321.9012856359</v>
      </c>
      <c r="G8" s="96">
        <v>11</v>
      </c>
      <c r="H8" s="83">
        <f t="shared" si="3"/>
        <v>67932.214327277223</v>
      </c>
      <c r="I8" s="83">
        <f t="shared" si="4"/>
        <v>-440000</v>
      </c>
    </row>
    <row r="9" spans="1:9" x14ac:dyDescent="0.3">
      <c r="A9" s="22">
        <v>6</v>
      </c>
      <c r="B9" s="72" t="s">
        <v>385</v>
      </c>
      <c r="C9" s="58">
        <v>-40000</v>
      </c>
      <c r="D9" s="37">
        <f t="shared" si="0"/>
        <v>-46454.642304463698</v>
      </c>
      <c r="E9" s="21">
        <f t="shared" si="1"/>
        <v>6454.6423044636977</v>
      </c>
      <c r="F9" s="92">
        <f t="shared" si="2"/>
        <v>1034776.5435900996</v>
      </c>
      <c r="G9" s="18"/>
      <c r="H9" s="18"/>
      <c r="I9" s="18"/>
    </row>
    <row r="10" spans="1:9" x14ac:dyDescent="0.3">
      <c r="A10" s="22">
        <v>7</v>
      </c>
      <c r="B10" s="72" t="s">
        <v>386</v>
      </c>
      <c r="C10" s="40">
        <v>-50000</v>
      </c>
      <c r="D10" s="37">
        <f t="shared" si="0"/>
        <v>-46746.232028539627</v>
      </c>
      <c r="E10" s="21">
        <f t="shared" si="1"/>
        <v>-3253.7679714603728</v>
      </c>
      <c r="F10" s="92">
        <f t="shared" si="2"/>
        <v>1031522.7756186392</v>
      </c>
      <c r="G10" s="18"/>
      <c r="H10" s="18"/>
      <c r="I10" s="18"/>
    </row>
    <row r="11" spans="1:9" x14ac:dyDescent="0.3">
      <c r="A11" s="22">
        <v>8</v>
      </c>
      <c r="B11" s="72" t="s">
        <v>387</v>
      </c>
      <c r="C11" s="40">
        <v>-50000</v>
      </c>
      <c r="D11" s="37">
        <f t="shared" si="0"/>
        <v>-46599.242426288685</v>
      </c>
      <c r="E11" s="21">
        <f t="shared" si="1"/>
        <v>-3400.7575737113148</v>
      </c>
      <c r="F11" s="92">
        <f t="shared" si="2"/>
        <v>1028122.0180449279</v>
      </c>
      <c r="G11" s="18"/>
      <c r="H11" s="18"/>
      <c r="I11" s="18"/>
    </row>
    <row r="12" spans="1:9" x14ac:dyDescent="0.3">
      <c r="A12" s="22">
        <v>9</v>
      </c>
      <c r="B12" s="72" t="s">
        <v>388</v>
      </c>
      <c r="C12" s="40">
        <v>-50000</v>
      </c>
      <c r="D12" s="37">
        <f t="shared" si="0"/>
        <v>-46445.612540108646</v>
      </c>
      <c r="E12" s="21">
        <f t="shared" si="1"/>
        <v>-3554.3874598913535</v>
      </c>
      <c r="F12" s="92">
        <f t="shared" si="2"/>
        <v>1024567.6305850365</v>
      </c>
      <c r="G12" s="18"/>
      <c r="H12" s="18"/>
      <c r="I12" s="18"/>
    </row>
    <row r="13" spans="1:9" x14ac:dyDescent="0.3">
      <c r="A13" s="22">
        <v>10</v>
      </c>
      <c r="B13" s="72" t="s">
        <v>389</v>
      </c>
      <c r="C13" s="40">
        <v>-50000</v>
      </c>
      <c r="D13" s="37">
        <f t="shared" si="0"/>
        <v>-46285.042393878859</v>
      </c>
      <c r="E13" s="21">
        <f t="shared" si="1"/>
        <v>-3714.957606121141</v>
      </c>
      <c r="F13" s="92">
        <f t="shared" si="2"/>
        <v>1020852.6729789153</v>
      </c>
      <c r="G13" s="18"/>
      <c r="H13" s="18"/>
      <c r="I13" s="18"/>
    </row>
    <row r="14" spans="1:9" x14ac:dyDescent="0.3">
      <c r="A14" s="22">
        <v>11</v>
      </c>
      <c r="B14" s="72" t="s">
        <v>390</v>
      </c>
      <c r="C14" s="40">
        <v>-50000</v>
      </c>
      <c r="D14" s="37">
        <f t="shared" si="0"/>
        <v>-46117.218459998963</v>
      </c>
      <c r="E14" s="21">
        <f t="shared" si="1"/>
        <v>-3882.7815400010368</v>
      </c>
      <c r="F14" s="92">
        <f t="shared" si="2"/>
        <v>1016969.8914389142</v>
      </c>
      <c r="G14" s="18"/>
      <c r="H14" s="18"/>
      <c r="I14" s="18"/>
    </row>
    <row r="15" spans="1:9" x14ac:dyDescent="0.3">
      <c r="A15" s="22">
        <v>12</v>
      </c>
      <c r="B15" s="72" t="s">
        <v>475</v>
      </c>
      <c r="C15" s="40">
        <v>-50000</v>
      </c>
      <c r="D15" s="37">
        <f t="shared" si="0"/>
        <v>-45941.813047198149</v>
      </c>
      <c r="E15" s="21">
        <f t="shared" si="1"/>
        <v>-4058.1869528018506</v>
      </c>
      <c r="F15" s="92">
        <f t="shared" si="2"/>
        <v>1012911.7044861123</v>
      </c>
      <c r="G15" s="18"/>
      <c r="H15" s="18"/>
      <c r="I15" s="18"/>
    </row>
    <row r="16" spans="1:9" x14ac:dyDescent="0.3">
      <c r="A16" s="22">
        <v>13</v>
      </c>
      <c r="B16" s="72" t="s">
        <v>392</v>
      </c>
      <c r="C16" s="40">
        <v>-70000</v>
      </c>
      <c r="D16" s="37">
        <f t="shared" si="0"/>
        <v>-45758.48366068858</v>
      </c>
      <c r="E16" s="21">
        <f t="shared" si="1"/>
        <v>-24241.51633931142</v>
      </c>
      <c r="F16" s="92">
        <f t="shared" si="2"/>
        <v>988670.18814680097</v>
      </c>
      <c r="G16" s="18"/>
      <c r="H16" s="18"/>
      <c r="I16" s="18"/>
    </row>
    <row r="17" spans="1:9" x14ac:dyDescent="0.3">
      <c r="A17" s="22">
        <v>14</v>
      </c>
      <c r="B17" s="72" t="s">
        <v>393</v>
      </c>
      <c r="C17" s="40">
        <v>-70000</v>
      </c>
      <c r="D17" s="37">
        <f t="shared" si="0"/>
        <v>-44663.36843553136</v>
      </c>
      <c r="E17" s="21">
        <f t="shared" si="1"/>
        <v>-25336.63156446864</v>
      </c>
      <c r="F17" s="92">
        <f t="shared" si="2"/>
        <v>963333.55658233236</v>
      </c>
      <c r="G17" s="18"/>
      <c r="H17" s="18"/>
      <c r="I17" s="18"/>
    </row>
    <row r="18" spans="1:9" x14ac:dyDescent="0.3">
      <c r="A18" s="22">
        <v>15</v>
      </c>
      <c r="B18" s="72" t="s">
        <v>394</v>
      </c>
      <c r="C18" s="40">
        <v>-70000</v>
      </c>
      <c r="D18" s="37">
        <f t="shared" si="0"/>
        <v>-43518.781166646142</v>
      </c>
      <c r="E18" s="21">
        <f t="shared" si="1"/>
        <v>-26481.218833353858</v>
      </c>
      <c r="F18" s="92">
        <f t="shared" si="2"/>
        <v>936852.33774897852</v>
      </c>
      <c r="G18" s="18"/>
      <c r="H18" s="18"/>
      <c r="I18" s="18"/>
    </row>
    <row r="19" spans="1:9" x14ac:dyDescent="0.3">
      <c r="A19" s="22">
        <v>16</v>
      </c>
      <c r="B19" s="72" t="s">
        <v>395</v>
      </c>
      <c r="C19" s="40">
        <v>-70000</v>
      </c>
      <c r="D19" s="37">
        <f t="shared" si="0"/>
        <v>-42322.486944815726</v>
      </c>
      <c r="E19" s="21">
        <f t="shared" si="1"/>
        <v>-27677.513055184274</v>
      </c>
      <c r="F19" s="92">
        <f t="shared" si="2"/>
        <v>909174.82469379425</v>
      </c>
      <c r="G19" s="18"/>
      <c r="H19" s="18"/>
      <c r="I19" s="18"/>
    </row>
    <row r="20" spans="1:9" x14ac:dyDescent="0.3">
      <c r="A20" s="22">
        <v>17</v>
      </c>
      <c r="B20" s="72" t="s">
        <v>396</v>
      </c>
      <c r="C20" s="40">
        <v>-70000</v>
      </c>
      <c r="D20" s="37">
        <f t="shared" si="0"/>
        <v>-41072.149898363408</v>
      </c>
      <c r="E20" s="21">
        <f t="shared" si="1"/>
        <v>-28927.850101636592</v>
      </c>
      <c r="F20" s="92">
        <f t="shared" si="2"/>
        <v>880246.97459215764</v>
      </c>
      <c r="G20" s="18"/>
      <c r="H20" s="18"/>
      <c r="I20" s="18"/>
    </row>
    <row r="21" spans="1:9" x14ac:dyDescent="0.3">
      <c r="A21" s="22">
        <v>18</v>
      </c>
      <c r="B21" s="72" t="s">
        <v>397</v>
      </c>
      <c r="C21" s="40">
        <v>-70000</v>
      </c>
      <c r="D21" s="37">
        <f t="shared" si="0"/>
        <v>-39765.328632154284</v>
      </c>
      <c r="E21" s="21">
        <f t="shared" si="1"/>
        <v>-30234.671367845716</v>
      </c>
      <c r="F21" s="92">
        <f t="shared" si="2"/>
        <v>850012.30322431191</v>
      </c>
      <c r="G21" s="18"/>
      <c r="H21" s="18"/>
      <c r="I21" s="18"/>
    </row>
    <row r="22" spans="1:9" x14ac:dyDescent="0.3">
      <c r="A22" s="22">
        <v>19</v>
      </c>
      <c r="B22" s="72" t="s">
        <v>398</v>
      </c>
      <c r="C22" s="40">
        <v>-70000</v>
      </c>
      <c r="D22" s="37">
        <f t="shared" si="0"/>
        <v>-38399.471460552384</v>
      </c>
      <c r="E22" s="21">
        <f t="shared" si="1"/>
        <v>-31600.528539447616</v>
      </c>
      <c r="F22" s="92">
        <f t="shared" si="2"/>
        <v>818411.77468486433</v>
      </c>
      <c r="G22" s="18"/>
      <c r="H22" s="18"/>
      <c r="I22" s="18"/>
    </row>
    <row r="23" spans="1:9" x14ac:dyDescent="0.3">
      <c r="A23" s="22">
        <v>20</v>
      </c>
      <c r="B23" s="72" t="s">
        <v>399</v>
      </c>
      <c r="C23" s="40">
        <v>-70000</v>
      </c>
      <c r="D23" s="37">
        <f t="shared" si="0"/>
        <v>-36971.91142502585</v>
      </c>
      <c r="E23" s="21">
        <f t="shared" si="1"/>
        <v>-33028.08857497415</v>
      </c>
      <c r="F23" s="92">
        <f t="shared" si="2"/>
        <v>785383.68610989023</v>
      </c>
      <c r="G23" s="18"/>
      <c r="H23" s="18"/>
      <c r="I23" s="18"/>
    </row>
    <row r="24" spans="1:9" x14ac:dyDescent="0.3">
      <c r="A24" s="22">
        <v>21</v>
      </c>
      <c r="B24" s="72" t="s">
        <v>400</v>
      </c>
      <c r="C24" s="40">
        <v>-70000</v>
      </c>
      <c r="D24" s="37">
        <f t="shared" si="0"/>
        <v>-35479.861086671364</v>
      </c>
      <c r="E24" s="21">
        <f t="shared" si="1"/>
        <v>-34520.138913328636</v>
      </c>
      <c r="F24" s="92">
        <f t="shared" si="2"/>
        <v>750863.54719656159</v>
      </c>
      <c r="G24" s="18"/>
      <c r="H24" s="18"/>
      <c r="I24" s="18"/>
    </row>
    <row r="25" spans="1:9" x14ac:dyDescent="0.3">
      <c r="A25" s="22">
        <v>22</v>
      </c>
      <c r="B25" s="72" t="s">
        <v>401</v>
      </c>
      <c r="C25" s="40">
        <v>-70000</v>
      </c>
      <c r="D25" s="37">
        <f t="shared" si="0"/>
        <v>-33920.407083489881</v>
      </c>
      <c r="E25" s="21">
        <f t="shared" si="1"/>
        <v>-36079.592916510119</v>
      </c>
      <c r="F25" s="92">
        <f t="shared" si="2"/>
        <v>714783.95428005152</v>
      </c>
      <c r="G25" s="18"/>
      <c r="H25" s="18"/>
      <c r="I25" s="18"/>
    </row>
    <row r="26" spans="1:9" x14ac:dyDescent="0.3">
      <c r="A26" s="22">
        <v>23</v>
      </c>
      <c r="B26" s="72" t="s">
        <v>402</v>
      </c>
      <c r="C26" s="40">
        <v>-70000</v>
      </c>
      <c r="D26" s="37">
        <f t="shared" si="0"/>
        <v>-32290.504441786266</v>
      </c>
      <c r="E26" s="21">
        <f t="shared" si="1"/>
        <v>-37709.495558213734</v>
      </c>
      <c r="F26" s="92">
        <f t="shared" si="2"/>
        <v>677074.45872183773</v>
      </c>
      <c r="G26" s="18"/>
      <c r="H26" s="18"/>
      <c r="I26" s="18"/>
    </row>
    <row r="27" spans="1:9" x14ac:dyDescent="0.3">
      <c r="A27" s="22">
        <v>24</v>
      </c>
      <c r="B27" s="72" t="s">
        <v>476</v>
      </c>
      <c r="C27" s="40">
        <v>-70000</v>
      </c>
      <c r="D27" s="37">
        <f t="shared" si="0"/>
        <v>-30586.97063058526</v>
      </c>
      <c r="E27" s="21">
        <f t="shared" si="1"/>
        <v>-39413.02936941474</v>
      </c>
      <c r="F27" s="92">
        <f t="shared" si="2"/>
        <v>637661.42935242294</v>
      </c>
      <c r="G27" s="18"/>
      <c r="H27" s="18"/>
      <c r="I27" s="18"/>
    </row>
    <row r="28" spans="1:9" x14ac:dyDescent="0.3">
      <c r="A28" s="22">
        <v>25</v>
      </c>
      <c r="B28" s="72" t="s">
        <v>404</v>
      </c>
      <c r="C28" s="40">
        <v>-70000</v>
      </c>
      <c r="D28" s="37">
        <f t="shared" si="0"/>
        <v>-28806.47934745454</v>
      </c>
      <c r="E28" s="21">
        <f t="shared" si="1"/>
        <v>-41193.520652545456</v>
      </c>
      <c r="F28" s="92">
        <f t="shared" si="2"/>
        <v>596467.90869987744</v>
      </c>
      <c r="G28" s="18"/>
      <c r="H28" s="18"/>
      <c r="I28" s="18"/>
    </row>
    <row r="29" spans="1:9" x14ac:dyDescent="0.3">
      <c r="A29" s="22">
        <v>26</v>
      </c>
      <c r="B29" s="72" t="s">
        <v>405</v>
      </c>
      <c r="C29" s="40">
        <v>-70000</v>
      </c>
      <c r="D29" s="37">
        <f t="shared" si="0"/>
        <v>-26945.554023601115</v>
      </c>
      <c r="E29" s="21">
        <f t="shared" si="1"/>
        <v>-43054.445976398885</v>
      </c>
      <c r="F29" s="92">
        <f t="shared" si="2"/>
        <v>553413.46272347856</v>
      </c>
      <c r="G29" s="18"/>
      <c r="H29" s="18"/>
      <c r="I29" s="18"/>
    </row>
    <row r="30" spans="1:9" x14ac:dyDescent="0.3">
      <c r="A30" s="22">
        <v>27</v>
      </c>
      <c r="B30" s="72" t="s">
        <v>406</v>
      </c>
      <c r="C30" s="40">
        <v>-70000</v>
      </c>
      <c r="D30" s="37">
        <f t="shared" si="0"/>
        <v>-25000.561035559225</v>
      </c>
      <c r="E30" s="21">
        <f t="shared" si="1"/>
        <v>-44999.438964440778</v>
      </c>
      <c r="F30" s="92">
        <f t="shared" si="2"/>
        <v>508414.02375903778</v>
      </c>
      <c r="G30" s="18"/>
      <c r="H30" s="18"/>
      <c r="I30" s="18"/>
    </row>
    <row r="31" spans="1:9" x14ac:dyDescent="0.3">
      <c r="A31" s="22">
        <v>28</v>
      </c>
      <c r="B31" s="72" t="s">
        <v>407</v>
      </c>
      <c r="C31" s="40">
        <v>-70000</v>
      </c>
      <c r="D31" s="37">
        <f t="shared" si="0"/>
        <v>-22967.702610214859</v>
      </c>
      <c r="E31" s="21">
        <f t="shared" si="1"/>
        <v>-47032.297389785141</v>
      </c>
      <c r="F31" s="92">
        <f t="shared" si="2"/>
        <v>461381.72636925266</v>
      </c>
      <c r="G31" s="18"/>
      <c r="H31" s="18"/>
      <c r="I31" s="18"/>
    </row>
    <row r="32" spans="1:9" x14ac:dyDescent="0.3">
      <c r="A32" s="22">
        <v>29</v>
      </c>
      <c r="B32" s="72" t="s">
        <v>408</v>
      </c>
      <c r="C32" s="40">
        <v>-70000</v>
      </c>
      <c r="D32" s="37">
        <f t="shared" si="0"/>
        <v>-20843.009409313421</v>
      </c>
      <c r="E32" s="21">
        <f t="shared" si="1"/>
        <v>-49156.990590686575</v>
      </c>
      <c r="F32" s="92">
        <f t="shared" si="2"/>
        <v>412224.7357785661</v>
      </c>
      <c r="G32" s="18"/>
      <c r="H32" s="18"/>
      <c r="I32" s="18"/>
    </row>
    <row r="33" spans="1:10" x14ac:dyDescent="0.3">
      <c r="A33" s="22">
        <v>30</v>
      </c>
      <c r="B33" s="72" t="s">
        <v>409</v>
      </c>
      <c r="C33" s="40">
        <v>-70000</v>
      </c>
      <c r="D33" s="37">
        <f t="shared" si="0"/>
        <v>-18622.332778971067</v>
      </c>
      <c r="E33" s="21">
        <f t="shared" si="1"/>
        <v>-51377.667221028933</v>
      </c>
      <c r="F33" s="92">
        <f t="shared" si="2"/>
        <v>360847.06855753716</v>
      </c>
      <c r="G33" s="18"/>
      <c r="H33" s="18"/>
      <c r="I33" s="18"/>
    </row>
    <row r="34" spans="1:10" x14ac:dyDescent="0.3">
      <c r="A34" s="22">
        <v>31</v>
      </c>
      <c r="B34" s="72" t="s">
        <v>410</v>
      </c>
      <c r="C34" s="40">
        <v>-70000</v>
      </c>
      <c r="D34" s="37">
        <f t="shared" si="0"/>
        <v>-16301.336649056189</v>
      </c>
      <c r="E34" s="21">
        <f t="shared" si="1"/>
        <v>-53698.663350943811</v>
      </c>
      <c r="F34" s="92">
        <f t="shared" si="2"/>
        <v>307148.40520659334</v>
      </c>
      <c r="G34" s="18"/>
      <c r="H34" s="18"/>
      <c r="I34" s="18"/>
    </row>
    <row r="35" spans="1:10" x14ac:dyDescent="0.3">
      <c r="A35" s="22">
        <v>32</v>
      </c>
      <c r="B35" s="72" t="s">
        <v>411</v>
      </c>
      <c r="C35" s="40">
        <v>-70000</v>
      </c>
      <c r="D35" s="37">
        <f t="shared" si="0"/>
        <v>-13875.489066623924</v>
      </c>
      <c r="E35" s="21">
        <f t="shared" si="1"/>
        <v>-56124.510933376077</v>
      </c>
      <c r="F35" s="92">
        <f t="shared" si="2"/>
        <v>251023.89427321724</v>
      </c>
      <c r="G35" s="18"/>
      <c r="H35" s="18"/>
      <c r="I35" s="18"/>
    </row>
    <row r="36" spans="1:10" x14ac:dyDescent="0.3">
      <c r="A36" s="22">
        <v>33</v>
      </c>
      <c r="B36" s="72" t="s">
        <v>412</v>
      </c>
      <c r="C36" s="40">
        <v>-70000</v>
      </c>
      <c r="D36" s="37">
        <f t="shared" si="0"/>
        <v>-11340.05334687187</v>
      </c>
      <c r="E36" s="21">
        <f t="shared" si="1"/>
        <v>-58659.946653128129</v>
      </c>
      <c r="F36" s="92">
        <f t="shared" si="2"/>
        <v>192363.94762008911</v>
      </c>
      <c r="G36" s="18"/>
      <c r="H36" s="18"/>
      <c r="I36" s="18"/>
    </row>
    <row r="37" spans="1:10" x14ac:dyDescent="0.3">
      <c r="A37" s="22">
        <v>34</v>
      </c>
      <c r="B37" s="72" t="s">
        <v>413</v>
      </c>
      <c r="C37" s="40">
        <v>-70000</v>
      </c>
      <c r="D37" s="37">
        <f t="shared" si="0"/>
        <v>-8690.0788243385196</v>
      </c>
      <c r="E37" s="21">
        <f t="shared" si="1"/>
        <v>-61309.921175661482</v>
      </c>
      <c r="F37" s="92">
        <f t="shared" si="2"/>
        <v>131054.02644442763</v>
      </c>
      <c r="G37" s="18"/>
      <c r="H37" s="18"/>
      <c r="I37" s="18"/>
    </row>
    <row r="38" spans="1:10" x14ac:dyDescent="0.3">
      <c r="A38" s="22">
        <v>35</v>
      </c>
      <c r="B38" s="72" t="s">
        <v>414</v>
      </c>
      <c r="C38" s="40">
        <v>-70000</v>
      </c>
      <c r="D38" s="37">
        <f t="shared" si="0"/>
        <v>-5920.391186285291</v>
      </c>
      <c r="E38" s="21">
        <f t="shared" si="1"/>
        <v>-64079.608813714709</v>
      </c>
      <c r="F38" s="92">
        <f t="shared" si="2"/>
        <v>66974.417630712909</v>
      </c>
      <c r="G38" s="18"/>
      <c r="H38" s="18"/>
      <c r="I38" s="18"/>
    </row>
    <row r="39" spans="1:10" ht="16.8" thickBot="1" x14ac:dyDescent="0.35">
      <c r="A39" s="22">
        <v>36</v>
      </c>
      <c r="B39" s="72" t="s">
        <v>477</v>
      </c>
      <c r="C39" s="40">
        <v>-70000</v>
      </c>
      <c r="D39" s="37">
        <f t="shared" si="0"/>
        <v>-3025.5823693871907</v>
      </c>
      <c r="E39" s="21">
        <f t="shared" si="1"/>
        <v>-66974.417630612807</v>
      </c>
      <c r="F39" s="92">
        <f t="shared" si="2"/>
        <v>1.0010262485593557E-7</v>
      </c>
      <c r="G39" s="97"/>
      <c r="H39" s="97"/>
      <c r="I39" s="97"/>
    </row>
    <row r="40" spans="1:10" x14ac:dyDescent="0.3">
      <c r="A40" s="283" t="s">
        <v>485</v>
      </c>
      <c r="B40" s="284"/>
      <c r="C40" s="285"/>
      <c r="D40" s="42">
        <f>IRR(C3:C39)</f>
        <v>4.5175194894113258E-2</v>
      </c>
      <c r="E40" s="34"/>
      <c r="F40" s="93"/>
      <c r="G40" s="102" t="s">
        <v>302</v>
      </c>
      <c r="H40" s="51">
        <f>SUM(H3:H39)</f>
        <v>311540.91414199554</v>
      </c>
      <c r="I40" s="51">
        <f>SUM(I3:I39)</f>
        <v>-2200000</v>
      </c>
    </row>
    <row r="41" spans="1:10" ht="16.8" thickBot="1" x14ac:dyDescent="0.35">
      <c r="A41" s="286" t="s">
        <v>487</v>
      </c>
      <c r="B41" s="287"/>
      <c r="C41" s="288"/>
      <c r="D41" s="43">
        <f>D40*12</f>
        <v>0.54210233872935909</v>
      </c>
      <c r="E41" s="24"/>
      <c r="F41" s="94"/>
      <c r="G41" s="19"/>
      <c r="H41" s="19"/>
      <c r="I41" s="19"/>
    </row>
    <row r="42" spans="1:10" x14ac:dyDescent="0.3">
      <c r="A42" s="66" t="s">
        <v>327</v>
      </c>
      <c r="B42" s="2" t="s">
        <v>538</v>
      </c>
      <c r="D42" s="2"/>
    </row>
    <row r="43" spans="1:10" ht="33.6" customHeight="1" x14ac:dyDescent="0.3">
      <c r="A43" s="66" t="s">
        <v>328</v>
      </c>
      <c r="B43" s="280" t="s">
        <v>549</v>
      </c>
      <c r="C43" s="280"/>
      <c r="D43" s="280"/>
      <c r="E43" s="280"/>
      <c r="F43" s="280"/>
      <c r="G43" s="280"/>
      <c r="H43" s="280"/>
      <c r="I43" s="45"/>
    </row>
    <row r="44" spans="1:10" ht="33" customHeight="1" x14ac:dyDescent="0.3">
      <c r="A44" s="66" t="s">
        <v>334</v>
      </c>
      <c r="B44" s="280" t="s">
        <v>540</v>
      </c>
      <c r="C44" s="280"/>
      <c r="D44" s="280"/>
      <c r="E44" s="280"/>
      <c r="F44" s="280"/>
      <c r="G44" s="280"/>
      <c r="H44" s="280"/>
      <c r="I44" s="45"/>
    </row>
    <row r="45" spans="1:10" ht="51" customHeight="1" x14ac:dyDescent="0.3">
      <c r="A45" s="66" t="s">
        <v>337</v>
      </c>
      <c r="B45" s="281" t="s">
        <v>618</v>
      </c>
      <c r="C45" s="281"/>
      <c r="D45" s="281"/>
      <c r="E45" s="281"/>
      <c r="F45" s="281"/>
      <c r="G45" s="281"/>
      <c r="H45" s="281"/>
    </row>
    <row r="46" spans="1:10" x14ac:dyDescent="0.3">
      <c r="A46" s="66" t="s">
        <v>430</v>
      </c>
      <c r="B46" s="74" t="s">
        <v>519</v>
      </c>
      <c r="D46" s="2"/>
    </row>
    <row r="47" spans="1:10" ht="34.799999999999997" customHeight="1" x14ac:dyDescent="0.3">
      <c r="A47" s="66" t="s">
        <v>428</v>
      </c>
      <c r="B47" s="280" t="s">
        <v>527</v>
      </c>
      <c r="C47" s="280"/>
      <c r="D47" s="280"/>
      <c r="E47" s="280"/>
      <c r="F47" s="280"/>
      <c r="G47" s="280"/>
      <c r="H47" s="280"/>
      <c r="I47" s="45"/>
    </row>
    <row r="48" spans="1:10" x14ac:dyDescent="0.3">
      <c r="A48" s="66" t="s">
        <v>437</v>
      </c>
      <c r="B48" s="280" t="s">
        <v>530</v>
      </c>
      <c r="C48" s="280"/>
      <c r="D48" s="280"/>
      <c r="E48" s="280"/>
      <c r="F48" s="280"/>
      <c r="G48" s="280"/>
      <c r="H48" s="280"/>
      <c r="I48" s="45"/>
      <c r="J48" s="78"/>
    </row>
    <row r="49" spans="1:19" ht="52.2" customHeight="1" x14ac:dyDescent="0.3">
      <c r="A49" s="66"/>
      <c r="B49" s="281" t="s">
        <v>531</v>
      </c>
      <c r="C49" s="281"/>
      <c r="D49" s="281"/>
      <c r="E49" s="281"/>
      <c r="F49" s="281"/>
      <c r="G49" s="281"/>
      <c r="H49" s="281"/>
      <c r="I49" s="46"/>
      <c r="J49" s="78"/>
    </row>
    <row r="50" spans="1:19" s="8" customFormat="1" ht="51.6" customHeight="1" x14ac:dyDescent="0.3">
      <c r="A50" s="7"/>
      <c r="B50" s="297" t="s">
        <v>532</v>
      </c>
      <c r="C50" s="297"/>
      <c r="D50" s="297"/>
      <c r="E50" s="297"/>
      <c r="F50" s="297"/>
      <c r="G50" s="297"/>
      <c r="H50" s="297"/>
      <c r="I50" s="126"/>
      <c r="J50" s="88"/>
      <c r="K50" s="4"/>
      <c r="L50" s="4"/>
      <c r="M50" s="5"/>
      <c r="N50" s="4"/>
      <c r="O50" s="4"/>
      <c r="P50" s="4"/>
      <c r="Q50" s="5"/>
      <c r="R50" s="4"/>
      <c r="S50" s="6"/>
    </row>
  </sheetData>
  <mergeCells count="9">
    <mergeCell ref="B48:H48"/>
    <mergeCell ref="B44:H44"/>
    <mergeCell ref="B49:H49"/>
    <mergeCell ref="B50:H50"/>
    <mergeCell ref="A40:C40"/>
    <mergeCell ref="A41:C41"/>
    <mergeCell ref="B43:H43"/>
    <mergeCell ref="B47:H47"/>
    <mergeCell ref="B45:H45"/>
  </mergeCells>
  <phoneticPr fontId="2" type="noConversion"/>
  <pageMargins left="0.70866141732283472" right="0.70866141732283472" top="0.74803149606299213" bottom="0.74803149606299213" header="0.31496062992125984" footer="0.31496062992125984"/>
  <pageSetup paperSize="8" scale="80" fitToHeight="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0"/>
  <sheetViews>
    <sheetView topLeftCell="A13" zoomScale="80" zoomScaleNormal="80" workbookViewId="0">
      <selection activeCell="L32" sqref="L32"/>
    </sheetView>
  </sheetViews>
  <sheetFormatPr defaultColWidth="10.6640625" defaultRowHeight="16.2" x14ac:dyDescent="0.3"/>
  <cols>
    <col min="1" max="1" width="7.109375" style="145" customWidth="1"/>
    <col min="2" max="2" width="10.6640625" style="144"/>
    <col min="3" max="3" width="24.33203125" style="144" customWidth="1"/>
    <col min="4" max="4" width="15.6640625" style="144" customWidth="1"/>
    <col min="5" max="5" width="10.6640625" style="145"/>
    <col min="6" max="6" width="6.109375" style="145" bestFit="1" customWidth="1"/>
    <col min="7" max="8" width="13.109375" style="146" bestFit="1" customWidth="1"/>
    <col min="9" max="9" width="19.6640625" style="144" customWidth="1"/>
    <col min="10" max="10" width="10.6640625" style="144"/>
    <col min="11" max="11" width="12.77734375" style="146" bestFit="1" customWidth="1"/>
    <col min="12" max="12" width="22.21875" style="144" customWidth="1"/>
    <col min="13" max="14" width="23.44140625" style="144" customWidth="1"/>
    <col min="15" max="16384" width="10.6640625" style="144"/>
  </cols>
  <sheetData>
    <row r="1" spans="1:16" s="188" customFormat="1" ht="20.399999999999999" thickBot="1" x14ac:dyDescent="0.35">
      <c r="A1" s="185" t="s">
        <v>642</v>
      </c>
      <c r="E1" s="189"/>
      <c r="F1" s="189"/>
      <c r="G1" s="190"/>
      <c r="H1" s="190"/>
      <c r="K1" s="190"/>
    </row>
    <row r="2" spans="1:16" ht="16.8" thickBot="1" x14ac:dyDescent="0.35">
      <c r="A2" s="255" t="s">
        <v>0</v>
      </c>
      <c r="B2" s="255" t="s">
        <v>132</v>
      </c>
      <c r="C2" s="257" t="s">
        <v>322</v>
      </c>
      <c r="D2" s="273" t="s">
        <v>288</v>
      </c>
      <c r="E2" s="274"/>
      <c r="F2" s="274"/>
      <c r="G2" s="274"/>
      <c r="H2" s="274"/>
      <c r="I2" s="275"/>
      <c r="J2" s="272" t="s">
        <v>286</v>
      </c>
      <c r="K2" s="272"/>
      <c r="L2" s="272"/>
      <c r="M2" s="272"/>
      <c r="N2" s="270" t="s">
        <v>76</v>
      </c>
    </row>
    <row r="3" spans="1:16" ht="49.2" thickBot="1" x14ac:dyDescent="0.35">
      <c r="A3" s="255"/>
      <c r="B3" s="255"/>
      <c r="C3" s="257"/>
      <c r="D3" s="148" t="s">
        <v>1</v>
      </c>
      <c r="E3" s="149" t="s">
        <v>281</v>
      </c>
      <c r="F3" s="149" t="s">
        <v>423</v>
      </c>
      <c r="G3" s="150" t="s">
        <v>279</v>
      </c>
      <c r="H3" s="149" t="s">
        <v>535</v>
      </c>
      <c r="I3" s="149" t="s">
        <v>304</v>
      </c>
      <c r="J3" s="151" t="s">
        <v>284</v>
      </c>
      <c r="K3" s="152" t="s">
        <v>285</v>
      </c>
      <c r="L3" s="151" t="s">
        <v>283</v>
      </c>
      <c r="M3" s="149" t="s">
        <v>95</v>
      </c>
      <c r="N3" s="271"/>
    </row>
    <row r="4" spans="1:16" ht="33.6" customHeight="1" x14ac:dyDescent="0.3">
      <c r="A4" s="238">
        <v>1</v>
      </c>
      <c r="B4" s="244" t="s">
        <v>46</v>
      </c>
      <c r="C4" s="244" t="s">
        <v>620</v>
      </c>
      <c r="D4" s="244" t="s">
        <v>61</v>
      </c>
      <c r="E4" s="238" t="s">
        <v>263</v>
      </c>
      <c r="F4" s="238">
        <v>3</v>
      </c>
      <c r="G4" s="240">
        <v>1500000</v>
      </c>
      <c r="H4" s="303" t="s">
        <v>562</v>
      </c>
      <c r="I4" s="244" t="s">
        <v>359</v>
      </c>
      <c r="J4" s="172" t="s">
        <v>58</v>
      </c>
      <c r="K4" s="195">
        <v>510000</v>
      </c>
      <c r="L4" s="244" t="s">
        <v>649</v>
      </c>
      <c r="M4" s="244" t="s">
        <v>238</v>
      </c>
      <c r="N4" s="248"/>
    </row>
    <row r="5" spans="1:16" ht="33.6" customHeight="1" x14ac:dyDescent="0.3">
      <c r="A5" s="247"/>
      <c r="B5" s="245"/>
      <c r="C5" s="245"/>
      <c r="D5" s="245"/>
      <c r="E5" s="247"/>
      <c r="F5" s="247"/>
      <c r="G5" s="251"/>
      <c r="H5" s="251"/>
      <c r="I5" s="245"/>
      <c r="J5" s="196" t="s">
        <v>59</v>
      </c>
      <c r="K5" s="197">
        <v>510000</v>
      </c>
      <c r="L5" s="245"/>
      <c r="M5" s="245"/>
      <c r="N5" s="249"/>
    </row>
    <row r="6" spans="1:16" ht="33.6" customHeight="1" thickBot="1" x14ac:dyDescent="0.35">
      <c r="A6" s="239"/>
      <c r="B6" s="246"/>
      <c r="C6" s="246"/>
      <c r="D6" s="246"/>
      <c r="E6" s="239"/>
      <c r="F6" s="239"/>
      <c r="G6" s="241"/>
      <c r="H6" s="241"/>
      <c r="I6" s="246"/>
      <c r="J6" s="155" t="s">
        <v>60</v>
      </c>
      <c r="K6" s="161">
        <v>480000</v>
      </c>
      <c r="L6" s="246"/>
      <c r="M6" s="246"/>
      <c r="N6" s="250"/>
    </row>
    <row r="7" spans="1:16" ht="24.6" customHeight="1" x14ac:dyDescent="0.3">
      <c r="A7" s="238">
        <v>2</v>
      </c>
      <c r="B7" s="244" t="s">
        <v>62</v>
      </c>
      <c r="C7" s="244" t="s">
        <v>620</v>
      </c>
      <c r="D7" s="244" t="s">
        <v>61</v>
      </c>
      <c r="E7" s="244" t="s">
        <v>111</v>
      </c>
      <c r="F7" s="244">
        <v>3</v>
      </c>
      <c r="G7" s="240">
        <v>1500000</v>
      </c>
      <c r="H7" s="244" t="s">
        <v>111</v>
      </c>
      <c r="I7" s="244" t="s">
        <v>111</v>
      </c>
      <c r="J7" s="172" t="s">
        <v>58</v>
      </c>
      <c r="K7" s="195">
        <v>510000</v>
      </c>
      <c r="L7" s="244" t="s">
        <v>663</v>
      </c>
      <c r="M7" s="244" t="s">
        <v>237</v>
      </c>
      <c r="N7" s="248"/>
    </row>
    <row r="8" spans="1:16" ht="24.6" customHeight="1" x14ac:dyDescent="0.3">
      <c r="A8" s="247"/>
      <c r="B8" s="245"/>
      <c r="C8" s="245"/>
      <c r="D8" s="245"/>
      <c r="E8" s="245"/>
      <c r="F8" s="245"/>
      <c r="G8" s="251"/>
      <c r="H8" s="245"/>
      <c r="I8" s="245"/>
      <c r="J8" s="196" t="s">
        <v>59</v>
      </c>
      <c r="K8" s="197">
        <v>510000</v>
      </c>
      <c r="L8" s="245"/>
      <c r="M8" s="245"/>
      <c r="N8" s="249"/>
    </row>
    <row r="9" spans="1:16" ht="24.6" customHeight="1" thickBot="1" x14ac:dyDescent="0.35">
      <c r="A9" s="239"/>
      <c r="B9" s="246"/>
      <c r="C9" s="246"/>
      <c r="D9" s="245"/>
      <c r="E9" s="246"/>
      <c r="F9" s="246"/>
      <c r="G9" s="241"/>
      <c r="H9" s="246"/>
      <c r="I9" s="246"/>
      <c r="J9" s="155" t="s">
        <v>60</v>
      </c>
      <c r="K9" s="161">
        <v>480000</v>
      </c>
      <c r="L9" s="246"/>
      <c r="M9" s="246"/>
      <c r="N9" s="250"/>
    </row>
    <row r="10" spans="1:16" ht="33" customHeight="1" x14ac:dyDescent="0.3">
      <c r="A10" s="238">
        <v>3</v>
      </c>
      <c r="B10" s="244" t="s">
        <v>63</v>
      </c>
      <c r="C10" s="244" t="s">
        <v>273</v>
      </c>
      <c r="D10" s="301" t="s">
        <v>348</v>
      </c>
      <c r="E10" s="261" t="s">
        <v>112</v>
      </c>
      <c r="F10" s="261">
        <v>4</v>
      </c>
      <c r="G10" s="240">
        <v>2000000</v>
      </c>
      <c r="H10" s="244" t="s">
        <v>112</v>
      </c>
      <c r="I10" s="244" t="s">
        <v>112</v>
      </c>
      <c r="J10" s="172" t="s">
        <v>58</v>
      </c>
      <c r="K10" s="195">
        <v>1020000</v>
      </c>
      <c r="L10" s="244" t="s">
        <v>663</v>
      </c>
      <c r="M10" s="244" t="s">
        <v>236</v>
      </c>
      <c r="N10" s="248"/>
    </row>
    <row r="11" spans="1:16" ht="36.6" customHeight="1" thickBot="1" x14ac:dyDescent="0.35">
      <c r="A11" s="239"/>
      <c r="B11" s="246"/>
      <c r="C11" s="246"/>
      <c r="D11" s="302"/>
      <c r="E11" s="263"/>
      <c r="F11" s="263"/>
      <c r="G11" s="241"/>
      <c r="H11" s="246"/>
      <c r="I11" s="246"/>
      <c r="J11" s="196" t="s">
        <v>59</v>
      </c>
      <c r="K11" s="197">
        <v>1020000</v>
      </c>
      <c r="L11" s="245"/>
      <c r="M11" s="245"/>
      <c r="N11" s="250"/>
    </row>
    <row r="12" spans="1:16" ht="171" customHeight="1" thickBot="1" x14ac:dyDescent="0.35">
      <c r="A12" s="167">
        <v>4</v>
      </c>
      <c r="B12" s="164" t="s">
        <v>558</v>
      </c>
      <c r="C12" s="164" t="s">
        <v>278</v>
      </c>
      <c r="D12" s="155" t="s">
        <v>348</v>
      </c>
      <c r="E12" s="164" t="s">
        <v>111</v>
      </c>
      <c r="F12" s="164">
        <v>2</v>
      </c>
      <c r="G12" s="166">
        <v>1000000</v>
      </c>
      <c r="H12" s="164" t="s">
        <v>111</v>
      </c>
      <c r="I12" s="164" t="s">
        <v>111</v>
      </c>
      <c r="J12" s="155" t="s">
        <v>60</v>
      </c>
      <c r="K12" s="161">
        <v>960000</v>
      </c>
      <c r="L12" s="246"/>
      <c r="M12" s="246"/>
      <c r="N12" s="169"/>
      <c r="O12" s="217"/>
      <c r="P12" s="217"/>
    </row>
    <row r="13" spans="1:16" ht="39" customHeight="1" x14ac:dyDescent="0.3">
      <c r="A13" s="238">
        <v>5</v>
      </c>
      <c r="B13" s="244" t="s">
        <v>559</v>
      </c>
      <c r="C13" s="244" t="s">
        <v>341</v>
      </c>
      <c r="D13" s="244" t="s">
        <v>61</v>
      </c>
      <c r="E13" s="244" t="s">
        <v>111</v>
      </c>
      <c r="F13" s="244">
        <v>5</v>
      </c>
      <c r="G13" s="240">
        <v>2500000</v>
      </c>
      <c r="H13" s="244" t="s">
        <v>111</v>
      </c>
      <c r="I13" s="244" t="s">
        <v>111</v>
      </c>
      <c r="J13" s="172" t="s">
        <v>64</v>
      </c>
      <c r="K13" s="195">
        <v>500000</v>
      </c>
      <c r="L13" s="244" t="s">
        <v>649</v>
      </c>
      <c r="M13" s="244" t="s">
        <v>239</v>
      </c>
      <c r="N13" s="248"/>
      <c r="O13" s="300"/>
      <c r="P13" s="300"/>
    </row>
    <row r="14" spans="1:16" ht="28.8" customHeight="1" thickBot="1" x14ac:dyDescent="0.35">
      <c r="A14" s="239"/>
      <c r="B14" s="246"/>
      <c r="C14" s="246"/>
      <c r="D14" s="246"/>
      <c r="E14" s="246"/>
      <c r="F14" s="246"/>
      <c r="G14" s="241"/>
      <c r="H14" s="246"/>
      <c r="I14" s="246"/>
      <c r="J14" s="155" t="s">
        <v>65</v>
      </c>
      <c r="K14" s="161">
        <v>2000000</v>
      </c>
      <c r="L14" s="246"/>
      <c r="M14" s="246"/>
      <c r="N14" s="250"/>
      <c r="O14" s="299"/>
      <c r="P14" s="299"/>
    </row>
    <row r="15" spans="1:16" ht="34.799999999999997" customHeight="1" x14ac:dyDescent="0.3">
      <c r="A15" s="238">
        <v>6</v>
      </c>
      <c r="B15" s="244" t="s">
        <v>560</v>
      </c>
      <c r="C15" s="244" t="s">
        <v>347</v>
      </c>
      <c r="D15" s="244" t="s">
        <v>61</v>
      </c>
      <c r="E15" s="244" t="s">
        <v>305</v>
      </c>
      <c r="F15" s="244">
        <v>4</v>
      </c>
      <c r="G15" s="240">
        <v>2000000</v>
      </c>
      <c r="H15" s="244" t="s">
        <v>303</v>
      </c>
      <c r="I15" s="244" t="s">
        <v>305</v>
      </c>
      <c r="J15" s="172" t="s">
        <v>66</v>
      </c>
      <c r="K15" s="195">
        <v>680000</v>
      </c>
      <c r="L15" s="244" t="s">
        <v>652</v>
      </c>
      <c r="M15" s="244" t="s">
        <v>306</v>
      </c>
      <c r="N15" s="248"/>
      <c r="O15" s="299"/>
      <c r="P15" s="299"/>
    </row>
    <row r="16" spans="1:16" ht="34.799999999999997" customHeight="1" x14ac:dyDescent="0.3">
      <c r="A16" s="247"/>
      <c r="B16" s="245"/>
      <c r="C16" s="245"/>
      <c r="D16" s="245"/>
      <c r="E16" s="245"/>
      <c r="F16" s="245"/>
      <c r="G16" s="251"/>
      <c r="H16" s="245"/>
      <c r="I16" s="245"/>
      <c r="J16" s="196" t="s">
        <v>67</v>
      </c>
      <c r="K16" s="197">
        <v>680000</v>
      </c>
      <c r="L16" s="245"/>
      <c r="M16" s="245"/>
      <c r="N16" s="249"/>
      <c r="O16" s="299"/>
      <c r="P16" s="299"/>
    </row>
    <row r="17" spans="1:16" ht="34.799999999999997" customHeight="1" thickBot="1" x14ac:dyDescent="0.35">
      <c r="A17" s="239"/>
      <c r="B17" s="246"/>
      <c r="C17" s="246"/>
      <c r="D17" s="246"/>
      <c r="E17" s="246"/>
      <c r="F17" s="246"/>
      <c r="G17" s="241"/>
      <c r="H17" s="246"/>
      <c r="I17" s="246"/>
      <c r="J17" s="155" t="s">
        <v>60</v>
      </c>
      <c r="K17" s="161">
        <v>640000</v>
      </c>
      <c r="L17" s="246"/>
      <c r="M17" s="246"/>
      <c r="N17" s="250"/>
      <c r="O17" s="299"/>
      <c r="P17" s="299"/>
    </row>
    <row r="18" spans="1:16" ht="35.4" customHeight="1" thickBot="1" x14ac:dyDescent="0.35">
      <c r="A18" s="167">
        <v>7</v>
      </c>
      <c r="B18" s="164" t="s">
        <v>34</v>
      </c>
      <c r="C18" s="164" t="s">
        <v>307</v>
      </c>
      <c r="D18" s="244" t="s">
        <v>61</v>
      </c>
      <c r="E18" s="164" t="s">
        <v>305</v>
      </c>
      <c r="F18" s="164">
        <v>2</v>
      </c>
      <c r="G18" s="166">
        <v>1000000</v>
      </c>
      <c r="H18" s="164" t="s">
        <v>303</v>
      </c>
      <c r="I18" s="164" t="s">
        <v>305</v>
      </c>
      <c r="J18" s="172" t="s">
        <v>68</v>
      </c>
      <c r="K18" s="195">
        <v>1190000</v>
      </c>
      <c r="L18" s="244" t="s">
        <v>649</v>
      </c>
      <c r="M18" s="244" t="s">
        <v>308</v>
      </c>
      <c r="N18" s="242" t="s">
        <v>309</v>
      </c>
      <c r="O18" s="218"/>
      <c r="P18" s="218"/>
    </row>
    <row r="19" spans="1:16" ht="37.799999999999997" customHeight="1" thickBot="1" x14ac:dyDescent="0.35">
      <c r="A19" s="167">
        <v>8</v>
      </c>
      <c r="B19" s="164" t="s">
        <v>49</v>
      </c>
      <c r="C19" s="164" t="s">
        <v>340</v>
      </c>
      <c r="D19" s="245"/>
      <c r="E19" s="164" t="s">
        <v>305</v>
      </c>
      <c r="F19" s="164">
        <v>2</v>
      </c>
      <c r="G19" s="166">
        <v>1000000</v>
      </c>
      <c r="H19" s="164" t="s">
        <v>303</v>
      </c>
      <c r="I19" s="164" t="s">
        <v>305</v>
      </c>
      <c r="J19" s="196" t="s">
        <v>59</v>
      </c>
      <c r="K19" s="197">
        <v>1190000</v>
      </c>
      <c r="L19" s="245"/>
      <c r="M19" s="245"/>
      <c r="N19" s="298"/>
    </row>
    <row r="20" spans="1:16" ht="33" thickBot="1" x14ac:dyDescent="0.35">
      <c r="A20" s="167">
        <v>9</v>
      </c>
      <c r="B20" s="164" t="s">
        <v>50</v>
      </c>
      <c r="C20" s="164" t="s">
        <v>310</v>
      </c>
      <c r="D20" s="245"/>
      <c r="E20" s="164" t="s">
        <v>305</v>
      </c>
      <c r="F20" s="164">
        <v>1</v>
      </c>
      <c r="G20" s="166">
        <v>500000</v>
      </c>
      <c r="H20" s="164" t="s">
        <v>303</v>
      </c>
      <c r="I20" s="164" t="s">
        <v>305</v>
      </c>
      <c r="J20" s="196" t="s">
        <v>60</v>
      </c>
      <c r="K20" s="197">
        <v>1120000</v>
      </c>
      <c r="L20" s="245"/>
      <c r="M20" s="245"/>
      <c r="N20" s="298"/>
    </row>
    <row r="21" spans="1:16" ht="33" thickBot="1" x14ac:dyDescent="0.35">
      <c r="A21" s="167">
        <v>10</v>
      </c>
      <c r="B21" s="164" t="s">
        <v>311</v>
      </c>
      <c r="C21" s="164" t="s">
        <v>340</v>
      </c>
      <c r="D21" s="246"/>
      <c r="E21" s="164" t="s">
        <v>305</v>
      </c>
      <c r="F21" s="164">
        <v>2</v>
      </c>
      <c r="G21" s="166">
        <v>1000000</v>
      </c>
      <c r="H21" s="164" t="s">
        <v>303</v>
      </c>
      <c r="I21" s="164" t="s">
        <v>305</v>
      </c>
      <c r="J21" s="219"/>
      <c r="K21" s="220"/>
      <c r="L21" s="246"/>
      <c r="M21" s="246"/>
      <c r="N21" s="243"/>
      <c r="O21" s="217"/>
      <c r="P21" s="217"/>
    </row>
    <row r="22" spans="1:16" ht="27" customHeight="1" x14ac:dyDescent="0.3">
      <c r="A22" s="238">
        <v>11</v>
      </c>
      <c r="B22" s="244" t="s">
        <v>312</v>
      </c>
      <c r="C22" s="244" t="s">
        <v>620</v>
      </c>
      <c r="D22" s="244" t="s">
        <v>61</v>
      </c>
      <c r="E22" s="244" t="s">
        <v>305</v>
      </c>
      <c r="F22" s="244">
        <v>1</v>
      </c>
      <c r="G22" s="240">
        <v>500000</v>
      </c>
      <c r="H22" s="244" t="s">
        <v>303</v>
      </c>
      <c r="I22" s="244" t="s">
        <v>305</v>
      </c>
      <c r="J22" s="172" t="s">
        <v>68</v>
      </c>
      <c r="K22" s="195">
        <v>170000</v>
      </c>
      <c r="L22" s="244" t="s">
        <v>649</v>
      </c>
      <c r="M22" s="244" t="s">
        <v>313</v>
      </c>
      <c r="N22" s="248" t="s">
        <v>314</v>
      </c>
      <c r="O22" s="300"/>
      <c r="P22" s="300"/>
    </row>
    <row r="23" spans="1:16" ht="27" customHeight="1" x14ac:dyDescent="0.3">
      <c r="A23" s="247"/>
      <c r="B23" s="245"/>
      <c r="C23" s="245"/>
      <c r="D23" s="245"/>
      <c r="E23" s="245"/>
      <c r="F23" s="245"/>
      <c r="G23" s="251"/>
      <c r="H23" s="245"/>
      <c r="I23" s="245"/>
      <c r="J23" s="196" t="s">
        <v>59</v>
      </c>
      <c r="K23" s="197">
        <v>170000</v>
      </c>
      <c r="L23" s="245"/>
      <c r="M23" s="245"/>
      <c r="N23" s="249"/>
      <c r="O23" s="299"/>
      <c r="P23" s="299"/>
    </row>
    <row r="24" spans="1:16" ht="27" customHeight="1" thickBot="1" x14ac:dyDescent="0.35">
      <c r="A24" s="239"/>
      <c r="B24" s="246"/>
      <c r="C24" s="246"/>
      <c r="D24" s="246"/>
      <c r="E24" s="246"/>
      <c r="F24" s="246"/>
      <c r="G24" s="241"/>
      <c r="H24" s="246"/>
      <c r="I24" s="246"/>
      <c r="J24" s="155" t="s">
        <v>60</v>
      </c>
      <c r="K24" s="161">
        <v>160000</v>
      </c>
      <c r="L24" s="246"/>
      <c r="M24" s="246"/>
      <c r="N24" s="250"/>
      <c r="O24" s="299"/>
      <c r="P24" s="299"/>
    </row>
    <row r="25" spans="1:16" ht="16.2" customHeight="1" x14ac:dyDescent="0.3">
      <c r="A25" s="238">
        <v>12</v>
      </c>
      <c r="B25" s="244" t="s">
        <v>315</v>
      </c>
      <c r="C25" s="244" t="s">
        <v>316</v>
      </c>
      <c r="D25" s="244" t="s">
        <v>61</v>
      </c>
      <c r="E25" s="244" t="s">
        <v>305</v>
      </c>
      <c r="F25" s="244">
        <v>1</v>
      </c>
      <c r="G25" s="240">
        <v>500000</v>
      </c>
      <c r="H25" s="244" t="s">
        <v>303</v>
      </c>
      <c r="I25" s="244" t="s">
        <v>305</v>
      </c>
      <c r="J25" s="172" t="s">
        <v>66</v>
      </c>
      <c r="K25" s="195">
        <v>170000</v>
      </c>
      <c r="L25" s="244" t="s">
        <v>649</v>
      </c>
      <c r="M25" s="244" t="s">
        <v>317</v>
      </c>
      <c r="N25" s="248"/>
      <c r="O25" s="299"/>
      <c r="P25" s="299"/>
    </row>
    <row r="26" spans="1:16" x14ac:dyDescent="0.3">
      <c r="A26" s="247"/>
      <c r="B26" s="245"/>
      <c r="C26" s="245"/>
      <c r="D26" s="245"/>
      <c r="E26" s="245"/>
      <c r="F26" s="245"/>
      <c r="G26" s="251"/>
      <c r="H26" s="245"/>
      <c r="I26" s="245"/>
      <c r="J26" s="196" t="s">
        <v>67</v>
      </c>
      <c r="K26" s="197">
        <v>70000</v>
      </c>
      <c r="L26" s="245"/>
      <c r="M26" s="245"/>
      <c r="N26" s="249"/>
      <c r="O26" s="299"/>
      <c r="P26" s="299"/>
    </row>
    <row r="27" spans="1:16" x14ac:dyDescent="0.3">
      <c r="A27" s="247"/>
      <c r="B27" s="245"/>
      <c r="C27" s="245"/>
      <c r="D27" s="245"/>
      <c r="E27" s="245"/>
      <c r="F27" s="245"/>
      <c r="G27" s="251"/>
      <c r="H27" s="245"/>
      <c r="I27" s="245"/>
      <c r="J27" s="196" t="s">
        <v>67</v>
      </c>
      <c r="K27" s="197">
        <v>100000</v>
      </c>
      <c r="L27" s="245"/>
      <c r="M27" s="245"/>
      <c r="N27" s="249"/>
      <c r="O27" s="299"/>
      <c r="P27" s="299"/>
    </row>
    <row r="28" spans="1:16" ht="16.8" thickBot="1" x14ac:dyDescent="0.35">
      <c r="A28" s="239"/>
      <c r="B28" s="246"/>
      <c r="C28" s="246"/>
      <c r="D28" s="246"/>
      <c r="E28" s="246"/>
      <c r="F28" s="246"/>
      <c r="G28" s="241"/>
      <c r="H28" s="246"/>
      <c r="I28" s="246"/>
      <c r="J28" s="155" t="s">
        <v>69</v>
      </c>
      <c r="K28" s="161">
        <v>160000</v>
      </c>
      <c r="L28" s="246"/>
      <c r="M28" s="246"/>
      <c r="N28" s="250"/>
      <c r="O28" s="299"/>
      <c r="P28" s="299"/>
    </row>
    <row r="29" spans="1:16" ht="16.8" thickBot="1" x14ac:dyDescent="0.35">
      <c r="A29" s="167"/>
      <c r="B29" s="167" t="s">
        <v>318</v>
      </c>
      <c r="C29" s="164"/>
      <c r="D29" s="164"/>
      <c r="E29" s="165"/>
      <c r="F29" s="166">
        <f>SUM(F4:F28)</f>
        <v>30</v>
      </c>
      <c r="G29" s="166">
        <f>SUM(G4:G28)</f>
        <v>15000000</v>
      </c>
      <c r="H29" s="166"/>
      <c r="I29" s="164"/>
      <c r="J29" s="164"/>
      <c r="K29" s="170"/>
      <c r="L29" s="164"/>
      <c r="M29" s="164"/>
      <c r="N29" s="169"/>
    </row>
    <row r="30" spans="1:16" s="212" customFormat="1" x14ac:dyDescent="0.3">
      <c r="A30" s="145" t="s">
        <v>452</v>
      </c>
      <c r="B30" s="211" t="s">
        <v>536</v>
      </c>
      <c r="C30" s="202"/>
      <c r="E30" s="213"/>
      <c r="F30" s="213"/>
      <c r="G30" s="214"/>
      <c r="H30" s="215"/>
      <c r="K30" s="214"/>
    </row>
  </sheetData>
  <mergeCells count="102">
    <mergeCell ref="A4:A6"/>
    <mergeCell ref="B4:B6"/>
    <mergeCell ref="C4:C6"/>
    <mergeCell ref="D4:D6"/>
    <mergeCell ref="E4:E6"/>
    <mergeCell ref="G4:G6"/>
    <mergeCell ref="I4:I6"/>
    <mergeCell ref="L4:L6"/>
    <mergeCell ref="A2:A3"/>
    <mergeCell ref="B2:B3"/>
    <mergeCell ref="C2:C3"/>
    <mergeCell ref="J2:M2"/>
    <mergeCell ref="N2:N3"/>
    <mergeCell ref="F4:F6"/>
    <mergeCell ref="H4:H6"/>
    <mergeCell ref="D2:I2"/>
    <mergeCell ref="M4:M6"/>
    <mergeCell ref="N4:N6"/>
    <mergeCell ref="E7:E9"/>
    <mergeCell ref="G7:G9"/>
    <mergeCell ref="I7:I9"/>
    <mergeCell ref="L7:L9"/>
    <mergeCell ref="N7:N9"/>
    <mergeCell ref="M7:M9"/>
    <mergeCell ref="A7:A9"/>
    <mergeCell ref="B7:B9"/>
    <mergeCell ref="C7:C9"/>
    <mergeCell ref="D7:D9"/>
    <mergeCell ref="F7:F9"/>
    <mergeCell ref="H7:H9"/>
    <mergeCell ref="M10:M12"/>
    <mergeCell ref="N10:N11"/>
    <mergeCell ref="I10:I11"/>
    <mergeCell ref="L10:L12"/>
    <mergeCell ref="F13:F14"/>
    <mergeCell ref="H13:H14"/>
    <mergeCell ref="D10:D11"/>
    <mergeCell ref="A10:A11"/>
    <mergeCell ref="B10:B11"/>
    <mergeCell ref="C10:C11"/>
    <mergeCell ref="E10:E11"/>
    <mergeCell ref="G10:G11"/>
    <mergeCell ref="F10:F11"/>
    <mergeCell ref="H10:H11"/>
    <mergeCell ref="P13:P14"/>
    <mergeCell ref="A15:A17"/>
    <mergeCell ref="B15:B17"/>
    <mergeCell ref="C15:C17"/>
    <mergeCell ref="D15:D17"/>
    <mergeCell ref="E15:E17"/>
    <mergeCell ref="G15:G17"/>
    <mergeCell ref="I15:I17"/>
    <mergeCell ref="L15:L17"/>
    <mergeCell ref="M13:M14"/>
    <mergeCell ref="N13:N14"/>
    <mergeCell ref="O13:O14"/>
    <mergeCell ref="F15:F17"/>
    <mergeCell ref="H15:H17"/>
    <mergeCell ref="P15:P17"/>
    <mergeCell ref="A13:A14"/>
    <mergeCell ref="B13:B14"/>
    <mergeCell ref="C13:C14"/>
    <mergeCell ref="D13:D14"/>
    <mergeCell ref="E13:E14"/>
    <mergeCell ref="G13:G14"/>
    <mergeCell ref="I13:I14"/>
    <mergeCell ref="L13:L14"/>
    <mergeCell ref="P25:P28"/>
    <mergeCell ref="G25:G28"/>
    <mergeCell ref="I25:I28"/>
    <mergeCell ref="L25:L28"/>
    <mergeCell ref="M25:M28"/>
    <mergeCell ref="N22:N24"/>
    <mergeCell ref="O22:O24"/>
    <mergeCell ref="P22:P24"/>
    <mergeCell ref="A25:A28"/>
    <mergeCell ref="B25:B28"/>
    <mergeCell ref="C25:C28"/>
    <mergeCell ref="D25:D28"/>
    <mergeCell ref="E25:E28"/>
    <mergeCell ref="G22:G24"/>
    <mergeCell ref="I22:I24"/>
    <mergeCell ref="L22:L24"/>
    <mergeCell ref="M22:M24"/>
    <mergeCell ref="A22:A24"/>
    <mergeCell ref="B22:B24"/>
    <mergeCell ref="C22:C24"/>
    <mergeCell ref="D22:D24"/>
    <mergeCell ref="E22:E24"/>
    <mergeCell ref="F22:F24"/>
    <mergeCell ref="F25:F28"/>
    <mergeCell ref="D18:D21"/>
    <mergeCell ref="L18:L21"/>
    <mergeCell ref="M18:M21"/>
    <mergeCell ref="N18:N21"/>
    <mergeCell ref="M15:M17"/>
    <mergeCell ref="N15:N17"/>
    <mergeCell ref="O15:O17"/>
    <mergeCell ref="N25:N28"/>
    <mergeCell ref="O25:O28"/>
    <mergeCell ref="H22:H24"/>
    <mergeCell ref="H25:H28"/>
  </mergeCells>
  <phoneticPr fontId="2" type="noConversion"/>
  <pageMargins left="0.70866141732283472" right="0.70866141732283472" top="0.74803149606299213" bottom="0.74803149606299213" header="0.31496062992125984" footer="0.31496062992125984"/>
  <pageSetup paperSize="8" scale="83" fitToHeight="100" orientation="landscape" r:id="rId1"/>
  <rowBreaks count="1" manualBreakCount="1">
    <brk id="24"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8"/>
  <sheetViews>
    <sheetView topLeftCell="A31" zoomScale="90" zoomScaleNormal="90" workbookViewId="0">
      <selection activeCell="E9" sqref="E9"/>
    </sheetView>
  </sheetViews>
  <sheetFormatPr defaultRowHeight="16.2" x14ac:dyDescent="0.3"/>
  <cols>
    <col min="1" max="2" width="8.21875" customWidth="1"/>
    <col min="3" max="3" width="15.21875" style="2" customWidth="1"/>
    <col min="4" max="4" width="26.44140625" bestFit="1" customWidth="1"/>
    <col min="5" max="5" width="23.109375" customWidth="1"/>
    <col min="6" max="6" width="22.6640625" bestFit="1" customWidth="1"/>
    <col min="7" max="7" width="15.33203125" bestFit="1" customWidth="1"/>
    <col min="8" max="8" width="20.21875" customWidth="1"/>
    <col min="9" max="9" width="21.109375" bestFit="1" customWidth="1"/>
  </cols>
  <sheetData>
    <row r="1" spans="1:9" s="41" customFormat="1" ht="20.399999999999999" thickBot="1" x14ac:dyDescent="0.35">
      <c r="A1" s="41" t="s">
        <v>643</v>
      </c>
      <c r="C1" s="103"/>
    </row>
    <row r="2" spans="1:9" s="1" customFormat="1" ht="49.2" thickBot="1" x14ac:dyDescent="0.35">
      <c r="A2" s="44" t="s">
        <v>332</v>
      </c>
      <c r="B2" s="77" t="s">
        <v>443</v>
      </c>
      <c r="C2" s="75" t="s">
        <v>473</v>
      </c>
      <c r="D2" s="36" t="s">
        <v>434</v>
      </c>
      <c r="E2" s="29" t="s">
        <v>435</v>
      </c>
      <c r="F2" s="90" t="s">
        <v>436</v>
      </c>
      <c r="G2" s="104" t="s">
        <v>470</v>
      </c>
      <c r="H2" s="76" t="s">
        <v>471</v>
      </c>
      <c r="I2" s="101" t="s">
        <v>604</v>
      </c>
    </row>
    <row r="3" spans="1:9" x14ac:dyDescent="0.3">
      <c r="A3" s="49">
        <v>0</v>
      </c>
      <c r="B3" s="79" t="s">
        <v>517</v>
      </c>
      <c r="C3" s="50">
        <v>500000</v>
      </c>
      <c r="D3" s="98" t="s">
        <v>517</v>
      </c>
      <c r="E3" s="99" t="s">
        <v>517</v>
      </c>
      <c r="F3" s="59">
        <f>C3</f>
        <v>500000</v>
      </c>
      <c r="G3" s="108" t="s">
        <v>517</v>
      </c>
      <c r="H3" s="109" t="s">
        <v>517</v>
      </c>
      <c r="I3" s="109" t="s">
        <v>517</v>
      </c>
    </row>
    <row r="4" spans="1:9" x14ac:dyDescent="0.3">
      <c r="A4" s="52">
        <v>1</v>
      </c>
      <c r="B4" s="57" t="s">
        <v>537</v>
      </c>
      <c r="C4" s="53">
        <v>-30000</v>
      </c>
      <c r="D4" s="54">
        <f t="shared" ref="D4:D39" si="0">-F3*$D$40</f>
        <v>-24719.747513508806</v>
      </c>
      <c r="E4" s="55">
        <f>C4-D4</f>
        <v>-5280.2524864911938</v>
      </c>
      <c r="F4" s="91">
        <f>F3+E4</f>
        <v>494719.74751350883</v>
      </c>
      <c r="G4" s="96">
        <v>30</v>
      </c>
      <c r="H4" s="110">
        <f>E4*G4</f>
        <v>-158407.57459473581</v>
      </c>
      <c r="I4" s="110">
        <f>C4*G4</f>
        <v>-900000</v>
      </c>
    </row>
    <row r="5" spans="1:9" x14ac:dyDescent="0.3">
      <c r="A5" s="52">
        <v>2</v>
      </c>
      <c r="B5" s="57" t="s">
        <v>385</v>
      </c>
      <c r="C5" s="53">
        <v>-30000</v>
      </c>
      <c r="D5" s="54">
        <f t="shared" si="0"/>
        <v>-24458.694496961529</v>
      </c>
      <c r="E5" s="55">
        <f t="shared" ref="E5:E39" si="1">C5-D5</f>
        <v>-5541.3055030384712</v>
      </c>
      <c r="F5" s="91">
        <f t="shared" ref="F5:F39" si="2">F4+E5</f>
        <v>489178.44201047037</v>
      </c>
      <c r="G5" s="96">
        <v>30</v>
      </c>
      <c r="H5" s="110">
        <f>E5*G5</f>
        <v>-166239.16509115414</v>
      </c>
      <c r="I5" s="110">
        <f>C5*G5</f>
        <v>-900000</v>
      </c>
    </row>
    <row r="6" spans="1:9" x14ac:dyDescent="0.3">
      <c r="A6" s="22">
        <v>3</v>
      </c>
      <c r="B6" s="48" t="s">
        <v>386</v>
      </c>
      <c r="C6" s="40">
        <v>-30000</v>
      </c>
      <c r="D6" s="37">
        <f t="shared" si="0"/>
        <v>-24184.735151100871</v>
      </c>
      <c r="E6" s="21">
        <f t="shared" si="1"/>
        <v>-5815.264848899129</v>
      </c>
      <c r="F6" s="92">
        <f t="shared" si="2"/>
        <v>483363.17716157122</v>
      </c>
      <c r="G6" s="18"/>
      <c r="H6" s="106"/>
      <c r="I6" s="106"/>
    </row>
    <row r="7" spans="1:9" x14ac:dyDescent="0.3">
      <c r="A7" s="22">
        <v>4</v>
      </c>
      <c r="B7" s="48" t="s">
        <v>387</v>
      </c>
      <c r="C7" s="40">
        <v>-30000</v>
      </c>
      <c r="D7" s="37">
        <f t="shared" si="0"/>
        <v>-23897.231393522932</v>
      </c>
      <c r="E7" s="21">
        <f t="shared" si="1"/>
        <v>-6102.7686064770678</v>
      </c>
      <c r="F7" s="92">
        <f t="shared" si="2"/>
        <v>477260.40855509415</v>
      </c>
      <c r="G7" s="18"/>
      <c r="H7" s="106"/>
      <c r="I7" s="106"/>
    </row>
    <row r="8" spans="1:9" x14ac:dyDescent="0.3">
      <c r="A8" s="22">
        <v>5</v>
      </c>
      <c r="B8" s="48" t="s">
        <v>388</v>
      </c>
      <c r="C8" s="40">
        <v>-30000</v>
      </c>
      <c r="D8" s="37">
        <f t="shared" si="0"/>
        <v>-23595.513595351971</v>
      </c>
      <c r="E8" s="21">
        <f t="shared" si="1"/>
        <v>-6404.4864046480288</v>
      </c>
      <c r="F8" s="92">
        <f t="shared" si="2"/>
        <v>470855.9221504461</v>
      </c>
      <c r="G8" s="18"/>
      <c r="H8" s="106"/>
      <c r="I8" s="106"/>
    </row>
    <row r="9" spans="1:9" x14ac:dyDescent="0.3">
      <c r="A9" s="22">
        <v>6</v>
      </c>
      <c r="B9" s="48" t="s">
        <v>389</v>
      </c>
      <c r="C9" s="40">
        <v>-30000</v>
      </c>
      <c r="D9" s="37">
        <f t="shared" si="0"/>
        <v>-23278.879021598772</v>
      </c>
      <c r="E9" s="21">
        <f t="shared" si="1"/>
        <v>-6721.1209784012281</v>
      </c>
      <c r="F9" s="92">
        <f t="shared" si="2"/>
        <v>464134.80117204488</v>
      </c>
      <c r="G9" s="18"/>
      <c r="H9" s="106"/>
      <c r="I9" s="106"/>
    </row>
    <row r="10" spans="1:9" x14ac:dyDescent="0.3">
      <c r="A10" s="22">
        <v>7</v>
      </c>
      <c r="B10" s="48" t="s">
        <v>390</v>
      </c>
      <c r="C10" s="40">
        <v>-30000</v>
      </c>
      <c r="D10" s="37">
        <f t="shared" si="0"/>
        <v>-22946.590194411121</v>
      </c>
      <c r="E10" s="21">
        <f t="shared" si="1"/>
        <v>-7053.409805588879</v>
      </c>
      <c r="F10" s="92">
        <f t="shared" si="2"/>
        <v>457081.391366456</v>
      </c>
      <c r="G10" s="18"/>
      <c r="H10" s="106"/>
      <c r="I10" s="106"/>
    </row>
    <row r="11" spans="1:9" x14ac:dyDescent="0.3">
      <c r="A11" s="22">
        <v>8</v>
      </c>
      <c r="B11" s="48" t="s">
        <v>475</v>
      </c>
      <c r="C11" s="40">
        <v>-30000</v>
      </c>
      <c r="D11" s="37">
        <f t="shared" si="0"/>
        <v>-22597.873175404191</v>
      </c>
      <c r="E11" s="21">
        <f t="shared" si="1"/>
        <v>-7402.126824595809</v>
      </c>
      <c r="F11" s="92">
        <f t="shared" si="2"/>
        <v>449679.2645418602</v>
      </c>
      <c r="G11" s="18"/>
      <c r="H11" s="106"/>
      <c r="I11" s="106"/>
    </row>
    <row r="12" spans="1:9" x14ac:dyDescent="0.3">
      <c r="A12" s="22">
        <v>9</v>
      </c>
      <c r="B12" s="48" t="s">
        <v>392</v>
      </c>
      <c r="C12" s="40">
        <v>-30000</v>
      </c>
      <c r="D12" s="37">
        <f t="shared" si="0"/>
        <v>-22231.915763070236</v>
      </c>
      <c r="E12" s="21">
        <f t="shared" si="1"/>
        <v>-7768.0842369297643</v>
      </c>
      <c r="F12" s="92">
        <f t="shared" si="2"/>
        <v>441911.18030493043</v>
      </c>
      <c r="G12" s="18"/>
      <c r="H12" s="106"/>
      <c r="I12" s="106"/>
    </row>
    <row r="13" spans="1:9" x14ac:dyDescent="0.3">
      <c r="A13" s="22">
        <v>10</v>
      </c>
      <c r="B13" s="48" t="s">
        <v>393</v>
      </c>
      <c r="C13" s="40">
        <v>-30000</v>
      </c>
      <c r="D13" s="37">
        <f t="shared" si="0"/>
        <v>-21847.86560106909</v>
      </c>
      <c r="E13" s="21">
        <f t="shared" si="1"/>
        <v>-8152.1343989309098</v>
      </c>
      <c r="F13" s="92">
        <f t="shared" si="2"/>
        <v>433759.04590599949</v>
      </c>
      <c r="G13" s="18"/>
      <c r="H13" s="106"/>
      <c r="I13" s="106"/>
    </row>
    <row r="14" spans="1:9" x14ac:dyDescent="0.3">
      <c r="A14" s="22">
        <v>11</v>
      </c>
      <c r="B14" s="48" t="s">
        <v>394</v>
      </c>
      <c r="C14" s="40">
        <v>-30000</v>
      </c>
      <c r="D14" s="37">
        <f t="shared" si="0"/>
        <v>-21444.828192993566</v>
      </c>
      <c r="E14" s="21">
        <f t="shared" si="1"/>
        <v>-8555.1718070064344</v>
      </c>
      <c r="F14" s="92">
        <f t="shared" si="2"/>
        <v>425203.87409899308</v>
      </c>
      <c r="G14" s="18"/>
      <c r="H14" s="106"/>
      <c r="I14" s="106"/>
    </row>
    <row r="15" spans="1:9" x14ac:dyDescent="0.3">
      <c r="A15" s="22">
        <v>12</v>
      </c>
      <c r="B15" s="48" t="s">
        <v>395</v>
      </c>
      <c r="C15" s="40">
        <v>-30000</v>
      </c>
      <c r="D15" s="37">
        <f t="shared" si="0"/>
        <v>-21021.864818985792</v>
      </c>
      <c r="E15" s="21">
        <f t="shared" si="1"/>
        <v>-8978.1351810142078</v>
      </c>
      <c r="F15" s="92">
        <f t="shared" si="2"/>
        <v>416225.73891797889</v>
      </c>
      <c r="G15" s="18"/>
      <c r="H15" s="106"/>
      <c r="I15" s="106"/>
    </row>
    <row r="16" spans="1:9" x14ac:dyDescent="0.3">
      <c r="A16" s="22">
        <v>13</v>
      </c>
      <c r="B16" s="48" t="s">
        <v>396</v>
      </c>
      <c r="C16" s="40">
        <v>-30000</v>
      </c>
      <c r="D16" s="37">
        <f t="shared" si="0"/>
        <v>-20577.990349352149</v>
      </c>
      <c r="E16" s="21">
        <f t="shared" si="1"/>
        <v>-9422.0096506478512</v>
      </c>
      <c r="F16" s="92">
        <f t="shared" si="2"/>
        <v>406803.72926733101</v>
      </c>
      <c r="G16" s="18"/>
      <c r="H16" s="106"/>
      <c r="I16" s="106"/>
    </row>
    <row r="17" spans="1:9" x14ac:dyDescent="0.3">
      <c r="A17" s="22">
        <v>14</v>
      </c>
      <c r="B17" s="48" t="s">
        <v>397</v>
      </c>
      <c r="C17" s="40">
        <v>-30000</v>
      </c>
      <c r="D17" s="37">
        <f t="shared" si="0"/>
        <v>-20112.17095008443</v>
      </c>
      <c r="E17" s="21">
        <f t="shared" si="1"/>
        <v>-9887.8290499155701</v>
      </c>
      <c r="F17" s="92">
        <f t="shared" si="2"/>
        <v>396915.90021741542</v>
      </c>
      <c r="G17" s="18"/>
      <c r="H17" s="106"/>
      <c r="I17" s="106"/>
    </row>
    <row r="18" spans="1:9" x14ac:dyDescent="0.3">
      <c r="A18" s="22">
        <v>15</v>
      </c>
      <c r="B18" s="48" t="s">
        <v>398</v>
      </c>
      <c r="C18" s="40">
        <v>-30000</v>
      </c>
      <c r="D18" s="37">
        <f t="shared" si="0"/>
        <v>-19623.321674943127</v>
      </c>
      <c r="E18" s="21">
        <f t="shared" si="1"/>
        <v>-10376.678325056873</v>
      </c>
      <c r="F18" s="92">
        <f t="shared" si="2"/>
        <v>386539.22189235856</v>
      </c>
      <c r="G18" s="18"/>
      <c r="H18" s="106"/>
      <c r="I18" s="106"/>
    </row>
    <row r="19" spans="1:9" x14ac:dyDescent="0.3">
      <c r="A19" s="22">
        <v>16</v>
      </c>
      <c r="B19" s="48" t="s">
        <v>399</v>
      </c>
      <c r="C19" s="40">
        <v>-30000</v>
      </c>
      <c r="D19" s="37">
        <f t="shared" si="0"/>
        <v>-19110.303938494519</v>
      </c>
      <c r="E19" s="21">
        <f t="shared" si="1"/>
        <v>-10889.696061505481</v>
      </c>
      <c r="F19" s="92">
        <f t="shared" si="2"/>
        <v>375649.52583085309</v>
      </c>
      <c r="G19" s="18"/>
      <c r="H19" s="106"/>
      <c r="I19" s="106"/>
    </row>
    <row r="20" spans="1:9" x14ac:dyDescent="0.3">
      <c r="A20" s="22">
        <v>17</v>
      </c>
      <c r="B20" s="48" t="s">
        <v>400</v>
      </c>
      <c r="C20" s="40">
        <v>-30000</v>
      </c>
      <c r="D20" s="37">
        <f t="shared" si="0"/>
        <v>-18571.922864215983</v>
      </c>
      <c r="E20" s="21">
        <f t="shared" si="1"/>
        <v>-11428.077135784017</v>
      </c>
      <c r="F20" s="92">
        <f t="shared" si="2"/>
        <v>364221.44869506906</v>
      </c>
      <c r="G20" s="18"/>
      <c r="H20" s="106"/>
      <c r="I20" s="106"/>
    </row>
    <row r="21" spans="1:9" x14ac:dyDescent="0.3">
      <c r="A21" s="22">
        <v>18</v>
      </c>
      <c r="B21" s="48" t="s">
        <v>401</v>
      </c>
      <c r="C21" s="40">
        <v>-30000</v>
      </c>
      <c r="D21" s="37">
        <f t="shared" si="0"/>
        <v>-18006.924501493017</v>
      </c>
      <c r="E21" s="21">
        <f t="shared" si="1"/>
        <v>-11993.075498506983</v>
      </c>
      <c r="F21" s="92">
        <f t="shared" si="2"/>
        <v>352228.37319656205</v>
      </c>
      <c r="G21" s="18"/>
      <c r="H21" s="106"/>
      <c r="I21" s="106"/>
    </row>
    <row r="22" spans="1:9" x14ac:dyDescent="0.3">
      <c r="A22" s="22">
        <v>19</v>
      </c>
      <c r="B22" s="48" t="s">
        <v>402</v>
      </c>
      <c r="C22" s="40">
        <v>-30000</v>
      </c>
      <c r="D22" s="37">
        <f t="shared" si="0"/>
        <v>-17413.992905025934</v>
      </c>
      <c r="E22" s="21">
        <f t="shared" si="1"/>
        <v>-12586.007094974066</v>
      </c>
      <c r="F22" s="92">
        <f t="shared" si="2"/>
        <v>339642.36610158801</v>
      </c>
      <c r="G22" s="18"/>
      <c r="H22" s="106"/>
      <c r="I22" s="106"/>
    </row>
    <row r="23" spans="1:9" x14ac:dyDescent="0.3">
      <c r="A23" s="22">
        <v>20</v>
      </c>
      <c r="B23" s="48" t="s">
        <v>476</v>
      </c>
      <c r="C23" s="40">
        <v>-30000</v>
      </c>
      <c r="D23" s="37">
        <f t="shared" si="0"/>
        <v>-16791.747069843954</v>
      </c>
      <c r="E23" s="21">
        <f t="shared" si="1"/>
        <v>-13208.252930156046</v>
      </c>
      <c r="F23" s="92">
        <f t="shared" si="2"/>
        <v>326434.11317143193</v>
      </c>
      <c r="G23" s="18"/>
      <c r="H23" s="106"/>
      <c r="I23" s="106"/>
    </row>
    <row r="24" spans="1:9" x14ac:dyDescent="0.3">
      <c r="A24" s="22">
        <v>21</v>
      </c>
      <c r="B24" s="48" t="s">
        <v>404</v>
      </c>
      <c r="C24" s="40">
        <v>-30000</v>
      </c>
      <c r="D24" s="37">
        <f t="shared" si="0"/>
        <v>-16138.737714787912</v>
      </c>
      <c r="E24" s="21">
        <f t="shared" si="1"/>
        <v>-13861.262285212088</v>
      </c>
      <c r="F24" s="92">
        <f t="shared" si="2"/>
        <v>312572.85088621982</v>
      </c>
      <c r="G24" s="18"/>
      <c r="H24" s="106"/>
      <c r="I24" s="106"/>
    </row>
    <row r="25" spans="1:9" x14ac:dyDescent="0.3">
      <c r="A25" s="22">
        <v>22</v>
      </c>
      <c r="B25" s="48" t="s">
        <v>405</v>
      </c>
      <c r="C25" s="40">
        <v>-30000</v>
      </c>
      <c r="D25" s="37">
        <f t="shared" si="0"/>
        <v>-15453.443906969982</v>
      </c>
      <c r="E25" s="21">
        <f t="shared" si="1"/>
        <v>-14546.556093030018</v>
      </c>
      <c r="F25" s="92">
        <f t="shared" si="2"/>
        <v>298026.29479318979</v>
      </c>
      <c r="G25" s="18"/>
      <c r="H25" s="106"/>
      <c r="I25" s="106"/>
    </row>
    <row r="26" spans="1:9" x14ac:dyDescent="0.3">
      <c r="A26" s="22">
        <v>23</v>
      </c>
      <c r="B26" s="48" t="s">
        <v>406</v>
      </c>
      <c r="C26" s="40">
        <v>-30000</v>
      </c>
      <c r="D26" s="37">
        <f t="shared" si="0"/>
        <v>-14734.269519348391</v>
      </c>
      <c r="E26" s="21">
        <f t="shared" si="1"/>
        <v>-15265.730480651609</v>
      </c>
      <c r="F26" s="92">
        <f t="shared" si="2"/>
        <v>282760.56431253819</v>
      </c>
      <c r="G26" s="18"/>
      <c r="H26" s="106"/>
      <c r="I26" s="106"/>
    </row>
    <row r="27" spans="1:9" x14ac:dyDescent="0.3">
      <c r="A27" s="22">
        <v>24</v>
      </c>
      <c r="B27" s="48" t="s">
        <v>407</v>
      </c>
      <c r="C27" s="40">
        <v>-30000</v>
      </c>
      <c r="D27" s="37">
        <f t="shared" si="0"/>
        <v>-13979.539513166425</v>
      </c>
      <c r="E27" s="21">
        <f t="shared" si="1"/>
        <v>-16020.460486833575</v>
      </c>
      <c r="F27" s="92">
        <f t="shared" si="2"/>
        <v>266740.1038257046</v>
      </c>
      <c r="G27" s="18"/>
      <c r="H27" s="106"/>
      <c r="I27" s="106"/>
    </row>
    <row r="28" spans="1:9" x14ac:dyDescent="0.3">
      <c r="A28" s="22">
        <v>25</v>
      </c>
      <c r="B28" s="48" t="s">
        <v>408</v>
      </c>
      <c r="C28" s="40">
        <v>-30000</v>
      </c>
      <c r="D28" s="37">
        <f t="shared" si="0"/>
        <v>-13187.496036597084</v>
      </c>
      <c r="E28" s="21">
        <f t="shared" si="1"/>
        <v>-16812.503963402916</v>
      </c>
      <c r="F28" s="92">
        <f t="shared" si="2"/>
        <v>249927.59986230169</v>
      </c>
      <c r="G28" s="18"/>
      <c r="H28" s="106"/>
      <c r="I28" s="106"/>
    </row>
    <row r="29" spans="1:9" x14ac:dyDescent="0.3">
      <c r="A29" s="22">
        <v>26</v>
      </c>
      <c r="B29" s="48" t="s">
        <v>409</v>
      </c>
      <c r="C29" s="40">
        <v>-30000</v>
      </c>
      <c r="D29" s="37">
        <f t="shared" si="0"/>
        <v>-12356.294330506711</v>
      </c>
      <c r="E29" s="21">
        <f t="shared" si="1"/>
        <v>-17643.705669493291</v>
      </c>
      <c r="F29" s="92">
        <f t="shared" si="2"/>
        <v>232283.8941928084</v>
      </c>
      <c r="G29" s="18"/>
      <c r="H29" s="106"/>
      <c r="I29" s="106"/>
    </row>
    <row r="30" spans="1:9" x14ac:dyDescent="0.3">
      <c r="A30" s="22">
        <v>27</v>
      </c>
      <c r="B30" s="48" t="s">
        <v>410</v>
      </c>
      <c r="C30" s="40">
        <v>-30000</v>
      </c>
      <c r="D30" s="37">
        <f t="shared" si="0"/>
        <v>-11483.998431801636</v>
      </c>
      <c r="E30" s="21">
        <f t="shared" si="1"/>
        <v>-18516.001568198364</v>
      </c>
      <c r="F30" s="92">
        <f t="shared" si="2"/>
        <v>213767.89262461005</v>
      </c>
      <c r="G30" s="18"/>
      <c r="H30" s="106"/>
      <c r="I30" s="106"/>
    </row>
    <row r="31" spans="1:9" x14ac:dyDescent="0.3">
      <c r="A31" s="22">
        <v>28</v>
      </c>
      <c r="B31" s="48" t="s">
        <v>411</v>
      </c>
      <c r="C31" s="40">
        <v>-30000</v>
      </c>
      <c r="D31" s="37">
        <f t="shared" si="0"/>
        <v>-10568.576664350443</v>
      </c>
      <c r="E31" s="21">
        <f t="shared" si="1"/>
        <v>-19431.423335649557</v>
      </c>
      <c r="F31" s="92">
        <f t="shared" si="2"/>
        <v>194336.46928896048</v>
      </c>
      <c r="G31" s="18"/>
      <c r="H31" s="106"/>
      <c r="I31" s="106"/>
    </row>
    <row r="32" spans="1:9" x14ac:dyDescent="0.3">
      <c r="A32" s="22">
        <v>29</v>
      </c>
      <c r="B32" s="48" t="s">
        <v>412</v>
      </c>
      <c r="C32" s="40">
        <v>-30000</v>
      </c>
      <c r="D32" s="37">
        <f t="shared" si="0"/>
        <v>-9607.8969069797222</v>
      </c>
      <c r="E32" s="21">
        <f t="shared" si="1"/>
        <v>-20392.103093020276</v>
      </c>
      <c r="F32" s="92">
        <f t="shared" si="2"/>
        <v>173944.36619594021</v>
      </c>
      <c r="G32" s="18"/>
      <c r="H32" s="106"/>
      <c r="I32" s="106"/>
    </row>
    <row r="33" spans="1:9" x14ac:dyDescent="0.3">
      <c r="A33" s="22">
        <v>30</v>
      </c>
      <c r="B33" s="48" t="s">
        <v>413</v>
      </c>
      <c r="C33" s="40">
        <v>-30000</v>
      </c>
      <c r="D33" s="37">
        <f t="shared" si="0"/>
        <v>-8599.7216275219162</v>
      </c>
      <c r="E33" s="21">
        <f t="shared" si="1"/>
        <v>-21400.278372478082</v>
      </c>
      <c r="F33" s="92">
        <f t="shared" si="2"/>
        <v>152544.08782346212</v>
      </c>
      <c r="G33" s="18"/>
      <c r="H33" s="106"/>
      <c r="I33" s="106"/>
    </row>
    <row r="34" spans="1:9" x14ac:dyDescent="0.3">
      <c r="A34" s="22">
        <v>31</v>
      </c>
      <c r="B34" s="48" t="s">
        <v>414</v>
      </c>
      <c r="C34" s="40">
        <v>-30000</v>
      </c>
      <c r="D34" s="37">
        <f t="shared" si="0"/>
        <v>-7541.7026713489931</v>
      </c>
      <c r="E34" s="21">
        <f t="shared" si="1"/>
        <v>-22458.297328651006</v>
      </c>
      <c r="F34" s="92">
        <f t="shared" si="2"/>
        <v>130085.79049481111</v>
      </c>
      <c r="G34" s="18"/>
      <c r="H34" s="106"/>
      <c r="I34" s="106"/>
    </row>
    <row r="35" spans="1:9" x14ac:dyDescent="0.3">
      <c r="A35" s="22">
        <v>32</v>
      </c>
      <c r="B35" s="48" t="s">
        <v>477</v>
      </c>
      <c r="C35" s="40">
        <v>-30000</v>
      </c>
      <c r="D35" s="37">
        <f t="shared" si="0"/>
        <v>-6431.3757922538689</v>
      </c>
      <c r="E35" s="21">
        <f t="shared" si="1"/>
        <v>-23568.624207746132</v>
      </c>
      <c r="F35" s="92">
        <f t="shared" si="2"/>
        <v>106517.16628706497</v>
      </c>
      <c r="G35" s="18"/>
      <c r="H35" s="106"/>
      <c r="I35" s="106"/>
    </row>
    <row r="36" spans="1:9" x14ac:dyDescent="0.3">
      <c r="A36" s="22">
        <v>33</v>
      </c>
      <c r="B36" s="48" t="s">
        <v>416</v>
      </c>
      <c r="C36" s="40">
        <v>-30000</v>
      </c>
      <c r="D36" s="37">
        <f t="shared" si="0"/>
        <v>-5266.154912941357</v>
      </c>
      <c r="E36" s="21">
        <f t="shared" si="1"/>
        <v>-24733.845087058642</v>
      </c>
      <c r="F36" s="92">
        <f t="shared" si="2"/>
        <v>81783.321200006336</v>
      </c>
      <c r="G36" s="18"/>
      <c r="H36" s="106"/>
      <c r="I36" s="106"/>
    </row>
    <row r="37" spans="1:9" x14ac:dyDescent="0.3">
      <c r="A37" s="22">
        <v>34</v>
      </c>
      <c r="B37" s="48" t="s">
        <v>417</v>
      </c>
      <c r="C37" s="40">
        <v>-30000</v>
      </c>
      <c r="D37" s="37">
        <f t="shared" si="0"/>
        <v>-4043.3261017606969</v>
      </c>
      <c r="E37" s="21">
        <f t="shared" si="1"/>
        <v>-25956.673898239304</v>
      </c>
      <c r="F37" s="92">
        <f t="shared" si="2"/>
        <v>55826.647301767036</v>
      </c>
      <c r="G37" s="18"/>
      <c r="H37" s="106"/>
      <c r="I37" s="106"/>
    </row>
    <row r="38" spans="1:9" x14ac:dyDescent="0.3">
      <c r="A38" s="22">
        <v>35</v>
      </c>
      <c r="B38" s="48" t="s">
        <v>418</v>
      </c>
      <c r="C38" s="40">
        <v>-30000</v>
      </c>
      <c r="D38" s="37">
        <f t="shared" si="0"/>
        <v>-2760.0412516507777</v>
      </c>
      <c r="E38" s="21">
        <f t="shared" si="1"/>
        <v>-27239.958748349221</v>
      </c>
      <c r="F38" s="92">
        <f t="shared" si="2"/>
        <v>28586.688553417815</v>
      </c>
      <c r="G38" s="18"/>
      <c r="H38" s="106"/>
      <c r="I38" s="106"/>
    </row>
    <row r="39" spans="1:9" ht="16.8" thickBot="1" x14ac:dyDescent="0.35">
      <c r="A39" s="22">
        <v>36</v>
      </c>
      <c r="B39" s="48" t="s">
        <v>419</v>
      </c>
      <c r="C39" s="40">
        <v>-30000</v>
      </c>
      <c r="D39" s="37">
        <f t="shared" si="0"/>
        <v>-1413.3114465756014</v>
      </c>
      <c r="E39" s="21">
        <f t="shared" si="1"/>
        <v>-28586.688553424399</v>
      </c>
      <c r="F39" s="92">
        <f t="shared" si="2"/>
        <v>-6.5847416408360004E-9</v>
      </c>
      <c r="G39" s="19"/>
      <c r="H39" s="107"/>
      <c r="I39" s="107"/>
    </row>
    <row r="40" spans="1:9" x14ac:dyDescent="0.3">
      <c r="A40" s="283" t="s">
        <v>485</v>
      </c>
      <c r="B40" s="284"/>
      <c r="C40" s="285"/>
      <c r="D40" s="42">
        <f>IRR(C3:C39)</f>
        <v>4.943949502701761E-2</v>
      </c>
      <c r="E40" s="34"/>
      <c r="F40" s="93"/>
      <c r="G40" s="102" t="s">
        <v>302</v>
      </c>
      <c r="H40" s="51">
        <f>SUM(H3:H39)</f>
        <v>-324646.73968588992</v>
      </c>
      <c r="I40" s="51">
        <f>SUM(I3:I39)</f>
        <v>-1800000</v>
      </c>
    </row>
    <row r="41" spans="1:9" ht="16.8" thickBot="1" x14ac:dyDescent="0.35">
      <c r="A41" s="286" t="s">
        <v>487</v>
      </c>
      <c r="B41" s="287"/>
      <c r="C41" s="288"/>
      <c r="D41" s="43">
        <f>D40*12</f>
        <v>0.59327394032421132</v>
      </c>
      <c r="E41" s="24"/>
      <c r="F41" s="94"/>
      <c r="G41" s="19"/>
      <c r="H41" s="107"/>
      <c r="I41" s="107"/>
    </row>
    <row r="42" spans="1:9" x14ac:dyDescent="0.3">
      <c r="A42" s="66" t="s">
        <v>327</v>
      </c>
      <c r="B42" s="2" t="s">
        <v>539</v>
      </c>
      <c r="D42" s="2"/>
    </row>
    <row r="43" spans="1:9" ht="33.6" customHeight="1" x14ac:dyDescent="0.3">
      <c r="A43" s="66" t="s">
        <v>328</v>
      </c>
      <c r="B43" s="280" t="s">
        <v>550</v>
      </c>
      <c r="C43" s="280"/>
      <c r="D43" s="280"/>
      <c r="E43" s="280"/>
      <c r="F43" s="280"/>
      <c r="G43" s="280"/>
      <c r="H43" s="280"/>
      <c r="I43" s="45"/>
    </row>
    <row r="44" spans="1:9" ht="16.2" customHeight="1" x14ac:dyDescent="0.3">
      <c r="A44" s="66" t="s">
        <v>334</v>
      </c>
      <c r="B44" s="78" t="s">
        <v>555</v>
      </c>
      <c r="C44" s="46"/>
      <c r="D44" s="46"/>
      <c r="E44" s="46"/>
      <c r="F44" s="46"/>
      <c r="G44" s="46"/>
      <c r="H44" s="46"/>
      <c r="I44" s="46"/>
    </row>
    <row r="45" spans="1:9" ht="51" customHeight="1" x14ac:dyDescent="0.3">
      <c r="A45" s="66" t="s">
        <v>337</v>
      </c>
      <c r="B45" s="281" t="s">
        <v>618</v>
      </c>
      <c r="C45" s="281"/>
      <c r="D45" s="281"/>
      <c r="E45" s="281"/>
      <c r="F45" s="281"/>
      <c r="G45" s="281"/>
      <c r="H45" s="281"/>
    </row>
    <row r="46" spans="1:9" x14ac:dyDescent="0.3">
      <c r="A46" s="66" t="s">
        <v>430</v>
      </c>
      <c r="B46" s="74" t="s">
        <v>519</v>
      </c>
      <c r="D46" s="2"/>
    </row>
    <row r="47" spans="1:9" ht="34.799999999999997" customHeight="1" x14ac:dyDescent="0.3">
      <c r="A47" s="66" t="s">
        <v>428</v>
      </c>
      <c r="B47" s="280" t="s">
        <v>556</v>
      </c>
      <c r="C47" s="280"/>
      <c r="D47" s="280"/>
      <c r="E47" s="280"/>
      <c r="F47" s="280"/>
      <c r="G47" s="280"/>
      <c r="H47" s="280"/>
      <c r="I47" s="45"/>
    </row>
    <row r="48" spans="1:9" ht="33" customHeight="1" x14ac:dyDescent="0.3">
      <c r="A48" s="66" t="s">
        <v>557</v>
      </c>
      <c r="B48" s="280" t="s">
        <v>561</v>
      </c>
      <c r="C48" s="280"/>
      <c r="D48" s="280"/>
      <c r="E48" s="280"/>
      <c r="F48" s="280"/>
      <c r="G48" s="280"/>
      <c r="H48" s="280"/>
      <c r="I48" s="45"/>
    </row>
  </sheetData>
  <mergeCells count="6">
    <mergeCell ref="B43:H43"/>
    <mergeCell ref="B47:H47"/>
    <mergeCell ref="B48:H48"/>
    <mergeCell ref="A40:C40"/>
    <mergeCell ref="A41:C41"/>
    <mergeCell ref="B45:H45"/>
  </mergeCells>
  <phoneticPr fontId="2" type="noConversion"/>
  <pageMargins left="0.70866141732283472" right="0.70866141732283472" top="0.74803149606299213" bottom="0.74803149606299213" header="0.31496062992125984" footer="0.31496062992125984"/>
  <pageSetup paperSize="8" scale="81" fitToHeight="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1"/>
  <sheetViews>
    <sheetView zoomScale="80" zoomScaleNormal="80" workbookViewId="0">
      <selection activeCell="L8" sqref="L8:L9"/>
    </sheetView>
  </sheetViews>
  <sheetFormatPr defaultColWidth="10.6640625" defaultRowHeight="16.2" x14ac:dyDescent="0.3"/>
  <cols>
    <col min="1" max="1" width="7.109375" style="145" customWidth="1"/>
    <col min="2" max="2" width="10.6640625" style="144"/>
    <col min="3" max="3" width="16.88671875" style="144" customWidth="1"/>
    <col min="4" max="4" width="10.6640625" style="144"/>
    <col min="5" max="5" width="10.6640625" style="145"/>
    <col min="6" max="6" width="6.33203125" style="145" bestFit="1" customWidth="1"/>
    <col min="7" max="7" width="13.109375" style="146" bestFit="1" customWidth="1"/>
    <col min="8" max="8" width="10.6640625" style="145"/>
    <col min="9" max="9" width="18.21875" style="144" customWidth="1"/>
    <col min="10" max="10" width="10.6640625" style="144"/>
    <col min="11" max="11" width="12.77734375" style="146" customWidth="1"/>
    <col min="12" max="12" width="22.21875" style="144" customWidth="1"/>
    <col min="13" max="13" width="15.6640625" style="144" bestFit="1" customWidth="1"/>
    <col min="14" max="14" width="25.44140625" style="144" customWidth="1"/>
    <col min="15" max="16384" width="10.6640625" style="144"/>
  </cols>
  <sheetData>
    <row r="1" spans="1:14" s="188" customFormat="1" ht="23.4" customHeight="1" thickBot="1" x14ac:dyDescent="0.35">
      <c r="A1" s="185" t="s">
        <v>644</v>
      </c>
      <c r="E1" s="189"/>
      <c r="F1" s="189"/>
      <c r="G1" s="190"/>
      <c r="H1" s="189"/>
      <c r="K1" s="190"/>
    </row>
    <row r="2" spans="1:14" ht="16.8" thickBot="1" x14ac:dyDescent="0.35">
      <c r="A2" s="255" t="s">
        <v>0</v>
      </c>
      <c r="B2" s="255" t="s">
        <v>132</v>
      </c>
      <c r="C2" s="257" t="s">
        <v>322</v>
      </c>
      <c r="D2" s="273" t="s">
        <v>288</v>
      </c>
      <c r="E2" s="274"/>
      <c r="F2" s="274"/>
      <c r="G2" s="274"/>
      <c r="H2" s="274"/>
      <c r="I2" s="275"/>
      <c r="J2" s="272" t="s">
        <v>286</v>
      </c>
      <c r="K2" s="272"/>
      <c r="L2" s="272"/>
      <c r="M2" s="272"/>
      <c r="N2" s="270" t="s">
        <v>76</v>
      </c>
    </row>
    <row r="3" spans="1:14" ht="49.2" thickBot="1" x14ac:dyDescent="0.35">
      <c r="A3" s="255"/>
      <c r="B3" s="255"/>
      <c r="C3" s="257"/>
      <c r="D3" s="148" t="s">
        <v>1</v>
      </c>
      <c r="E3" s="149" t="s">
        <v>281</v>
      </c>
      <c r="F3" s="149" t="s">
        <v>423</v>
      </c>
      <c r="G3" s="150" t="s">
        <v>279</v>
      </c>
      <c r="H3" s="149" t="s">
        <v>535</v>
      </c>
      <c r="I3" s="149" t="s">
        <v>304</v>
      </c>
      <c r="J3" s="151" t="s">
        <v>284</v>
      </c>
      <c r="K3" s="152" t="s">
        <v>285</v>
      </c>
      <c r="L3" s="151" t="s">
        <v>283</v>
      </c>
      <c r="M3" s="149" t="s">
        <v>95</v>
      </c>
      <c r="N3" s="271"/>
    </row>
    <row r="4" spans="1:14" ht="37.200000000000003" customHeight="1" x14ac:dyDescent="0.3">
      <c r="A4" s="238">
        <v>1</v>
      </c>
      <c r="B4" s="244" t="s">
        <v>490</v>
      </c>
      <c r="C4" s="244" t="s">
        <v>271</v>
      </c>
      <c r="D4" s="172" t="s">
        <v>22</v>
      </c>
      <c r="E4" s="238" t="s">
        <v>319</v>
      </c>
      <c r="F4" s="238">
        <v>10</v>
      </c>
      <c r="G4" s="304">
        <v>10000000</v>
      </c>
      <c r="H4" s="306" t="s">
        <v>563</v>
      </c>
      <c r="I4" s="244" t="s">
        <v>360</v>
      </c>
      <c r="J4" s="244" t="s">
        <v>70</v>
      </c>
      <c r="K4" s="304">
        <v>10000000</v>
      </c>
      <c r="L4" s="244" t="s">
        <v>649</v>
      </c>
      <c r="M4" s="244" t="s">
        <v>153</v>
      </c>
      <c r="N4" s="248"/>
    </row>
    <row r="5" spans="1:14" ht="37.200000000000003" customHeight="1" thickBot="1" x14ac:dyDescent="0.35">
      <c r="A5" s="239"/>
      <c r="B5" s="246"/>
      <c r="C5" s="246"/>
      <c r="D5" s="155" t="s">
        <v>71</v>
      </c>
      <c r="E5" s="239"/>
      <c r="F5" s="239"/>
      <c r="G5" s="305"/>
      <c r="H5" s="239"/>
      <c r="I5" s="246"/>
      <c r="J5" s="246"/>
      <c r="K5" s="305"/>
      <c r="L5" s="246"/>
      <c r="M5" s="246"/>
      <c r="N5" s="250"/>
    </row>
    <row r="6" spans="1:14" ht="45" customHeight="1" x14ac:dyDescent="0.3">
      <c r="A6" s="238">
        <v>2</v>
      </c>
      <c r="B6" s="244" t="s">
        <v>102</v>
      </c>
      <c r="C6" s="244" t="s">
        <v>272</v>
      </c>
      <c r="D6" s="172" t="s">
        <v>22</v>
      </c>
      <c r="E6" s="244" t="s">
        <v>111</v>
      </c>
      <c r="F6" s="238">
        <v>3</v>
      </c>
      <c r="G6" s="304">
        <v>3000000</v>
      </c>
      <c r="H6" s="238" t="s">
        <v>111</v>
      </c>
      <c r="I6" s="238" t="s">
        <v>111</v>
      </c>
      <c r="J6" s="244" t="s">
        <v>65</v>
      </c>
      <c r="K6" s="304">
        <v>3000000</v>
      </c>
      <c r="L6" s="244" t="s">
        <v>649</v>
      </c>
      <c r="M6" s="244" t="s">
        <v>320</v>
      </c>
      <c r="N6" s="248"/>
    </row>
    <row r="7" spans="1:14" ht="45" customHeight="1" thickBot="1" x14ac:dyDescent="0.35">
      <c r="A7" s="239"/>
      <c r="B7" s="246"/>
      <c r="C7" s="246"/>
      <c r="D7" s="155" t="s">
        <v>71</v>
      </c>
      <c r="E7" s="246"/>
      <c r="F7" s="239"/>
      <c r="G7" s="305"/>
      <c r="H7" s="239"/>
      <c r="I7" s="239"/>
      <c r="J7" s="246"/>
      <c r="K7" s="305"/>
      <c r="L7" s="246"/>
      <c r="M7" s="246"/>
      <c r="N7" s="250"/>
    </row>
    <row r="8" spans="1:14" ht="33.6" customHeight="1" x14ac:dyDescent="0.3">
      <c r="A8" s="238">
        <v>3</v>
      </c>
      <c r="B8" s="244" t="s">
        <v>568</v>
      </c>
      <c r="C8" s="244" t="s">
        <v>124</v>
      </c>
      <c r="D8" s="172" t="s">
        <v>22</v>
      </c>
      <c r="E8" s="244" t="s">
        <v>303</v>
      </c>
      <c r="F8" s="238">
        <v>2</v>
      </c>
      <c r="G8" s="304">
        <v>2000000</v>
      </c>
      <c r="H8" s="238" t="s">
        <v>303</v>
      </c>
      <c r="I8" s="238" t="s">
        <v>303</v>
      </c>
      <c r="J8" s="244" t="s">
        <v>65</v>
      </c>
      <c r="K8" s="304">
        <v>2000000</v>
      </c>
      <c r="L8" s="244" t="s">
        <v>652</v>
      </c>
      <c r="M8" s="244" t="s">
        <v>321</v>
      </c>
      <c r="N8" s="248"/>
    </row>
    <row r="9" spans="1:14" ht="33.6" customHeight="1" thickBot="1" x14ac:dyDescent="0.35">
      <c r="A9" s="239"/>
      <c r="B9" s="246"/>
      <c r="C9" s="246"/>
      <c r="D9" s="155" t="s">
        <v>71</v>
      </c>
      <c r="E9" s="246"/>
      <c r="F9" s="239"/>
      <c r="G9" s="305"/>
      <c r="H9" s="239"/>
      <c r="I9" s="239"/>
      <c r="J9" s="246"/>
      <c r="K9" s="305"/>
      <c r="L9" s="246"/>
      <c r="M9" s="246"/>
      <c r="N9" s="250"/>
    </row>
    <row r="10" spans="1:14" ht="16.8" thickBot="1" x14ac:dyDescent="0.35">
      <c r="A10" s="167"/>
      <c r="B10" s="167" t="s">
        <v>302</v>
      </c>
      <c r="C10" s="164"/>
      <c r="D10" s="164"/>
      <c r="E10" s="165"/>
      <c r="F10" s="166">
        <f>SUM(F4:F9)</f>
        <v>15</v>
      </c>
      <c r="G10" s="166">
        <f>SUM(G4:G9)</f>
        <v>15000000</v>
      </c>
      <c r="H10" s="165"/>
      <c r="I10" s="164"/>
      <c r="J10" s="164"/>
      <c r="K10" s="170"/>
      <c r="L10" s="164"/>
      <c r="M10" s="164"/>
      <c r="N10" s="169"/>
    </row>
    <row r="11" spans="1:14" x14ac:dyDescent="0.3">
      <c r="A11" s="145" t="s">
        <v>452</v>
      </c>
      <c r="B11" s="211" t="s">
        <v>564</v>
      </c>
      <c r="C11" s="202"/>
      <c r="D11" s="212"/>
      <c r="E11" s="213"/>
      <c r="F11" s="213"/>
      <c r="G11" s="214"/>
      <c r="H11" s="215"/>
      <c r="I11" s="212"/>
    </row>
  </sheetData>
  <mergeCells count="45">
    <mergeCell ref="L4:L5"/>
    <mergeCell ref="M4:M5"/>
    <mergeCell ref="F8:F9"/>
    <mergeCell ref="H4:H5"/>
    <mergeCell ref="H6:H7"/>
    <mergeCell ref="H8:H9"/>
    <mergeCell ref="I6:I7"/>
    <mergeCell ref="N2:N3"/>
    <mergeCell ref="A4:A5"/>
    <mergeCell ref="B4:B5"/>
    <mergeCell ref="C4:C5"/>
    <mergeCell ref="E4:E5"/>
    <mergeCell ref="G4:G5"/>
    <mergeCell ref="I4:I5"/>
    <mergeCell ref="A2:A3"/>
    <mergeCell ref="B2:B3"/>
    <mergeCell ref="C2:C3"/>
    <mergeCell ref="D2:I2"/>
    <mergeCell ref="J2:M2"/>
    <mergeCell ref="F4:F5"/>
    <mergeCell ref="N4:N5"/>
    <mergeCell ref="J4:J5"/>
    <mergeCell ref="K4:K5"/>
    <mergeCell ref="N6:N7"/>
    <mergeCell ref="A6:A7"/>
    <mergeCell ref="B6:B7"/>
    <mergeCell ref="C6:C7"/>
    <mergeCell ref="E6:E7"/>
    <mergeCell ref="G6:G7"/>
    <mergeCell ref="F6:F7"/>
    <mergeCell ref="K6:K7"/>
    <mergeCell ref="L6:L7"/>
    <mergeCell ref="M6:M7"/>
    <mergeCell ref="J6:J7"/>
    <mergeCell ref="N8:N9"/>
    <mergeCell ref="A8:A9"/>
    <mergeCell ref="B8:B9"/>
    <mergeCell ref="C8:C9"/>
    <mergeCell ref="E8:E9"/>
    <mergeCell ref="G8:G9"/>
    <mergeCell ref="I8:I9"/>
    <mergeCell ref="J8:J9"/>
    <mergeCell ref="K8:K9"/>
    <mergeCell ref="L8:L9"/>
    <mergeCell ref="M8:M9"/>
  </mergeCells>
  <phoneticPr fontId="2" type="noConversion"/>
  <pageMargins left="0.70866141732283472" right="0.70866141732283472" top="0.74803149606299213" bottom="0.74803149606299213" header="0.31496062992125984" footer="0.31496062992125984"/>
  <pageSetup paperSize="8" fitToHeight="10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7"/>
  <sheetViews>
    <sheetView topLeftCell="A31" zoomScale="90" zoomScaleNormal="90" workbookViewId="0">
      <selection activeCell="E12" sqref="E12"/>
    </sheetView>
  </sheetViews>
  <sheetFormatPr defaultRowHeight="16.2" x14ac:dyDescent="0.3"/>
  <cols>
    <col min="1" max="2" width="8.21875" customWidth="1"/>
    <col min="3" max="3" width="15.21875" style="2" customWidth="1"/>
    <col min="4" max="4" width="26.44140625" bestFit="1" customWidth="1"/>
    <col min="5" max="5" width="23.109375" customWidth="1"/>
    <col min="6" max="6" width="22.6640625" bestFit="1" customWidth="1"/>
    <col min="7" max="7" width="12.88671875" bestFit="1" customWidth="1"/>
    <col min="8" max="9" width="20.44140625" bestFit="1" customWidth="1"/>
  </cols>
  <sheetData>
    <row r="1" spans="1:9" s="41" customFormat="1" ht="20.399999999999999" thickBot="1" x14ac:dyDescent="0.35">
      <c r="A1" s="41" t="s">
        <v>645</v>
      </c>
      <c r="C1" s="103"/>
    </row>
    <row r="2" spans="1:9" s="1" customFormat="1" ht="49.2" thickBot="1" x14ac:dyDescent="0.35">
      <c r="A2" s="111" t="s">
        <v>332</v>
      </c>
      <c r="B2" s="77" t="s">
        <v>443</v>
      </c>
      <c r="C2" s="112" t="s">
        <v>473</v>
      </c>
      <c r="D2" s="113" t="s">
        <v>434</v>
      </c>
      <c r="E2" s="77" t="s">
        <v>435</v>
      </c>
      <c r="F2" s="114" t="s">
        <v>436</v>
      </c>
      <c r="G2" s="101" t="s">
        <v>470</v>
      </c>
      <c r="H2" s="115" t="s">
        <v>569</v>
      </c>
      <c r="I2" s="115" t="s">
        <v>605</v>
      </c>
    </row>
    <row r="3" spans="1:9" x14ac:dyDescent="0.3">
      <c r="A3" s="49">
        <v>0</v>
      </c>
      <c r="B3" s="79" t="s">
        <v>517</v>
      </c>
      <c r="C3" s="50">
        <v>1000000</v>
      </c>
      <c r="D3" s="98" t="s">
        <v>517</v>
      </c>
      <c r="E3" s="99" t="s">
        <v>517</v>
      </c>
      <c r="F3" s="51">
        <f>C3</f>
        <v>1000000</v>
      </c>
      <c r="G3" s="51" t="s">
        <v>517</v>
      </c>
      <c r="H3" s="127" t="s">
        <v>570</v>
      </c>
      <c r="I3" s="127" t="s">
        <v>570</v>
      </c>
    </row>
    <row r="4" spans="1:9" x14ac:dyDescent="0.3">
      <c r="A4" s="52">
        <v>1</v>
      </c>
      <c r="B4" s="57" t="s">
        <v>565</v>
      </c>
      <c r="C4" s="53">
        <v>-80000</v>
      </c>
      <c r="D4" s="54">
        <f t="shared" ref="D4:D39" si="0">-F3*$D$40</f>
        <v>-73845.636495900806</v>
      </c>
      <c r="E4" s="55">
        <f>C4-D4</f>
        <v>-6154.363504099194</v>
      </c>
      <c r="F4" s="56">
        <f>F3+E4</f>
        <v>993845.63649590081</v>
      </c>
      <c r="G4" s="56">
        <v>5</v>
      </c>
      <c r="H4" s="56">
        <f>E4*G4</f>
        <v>-30771.81752049597</v>
      </c>
      <c r="I4" s="56">
        <f>C4*G4</f>
        <v>-400000</v>
      </c>
    </row>
    <row r="5" spans="1:9" x14ac:dyDescent="0.3">
      <c r="A5" s="22">
        <v>2</v>
      </c>
      <c r="B5" s="48" t="s">
        <v>386</v>
      </c>
      <c r="C5" s="40">
        <v>-80000</v>
      </c>
      <c r="D5" s="37">
        <f t="shared" si="0"/>
        <v>-73391.16360571346</v>
      </c>
      <c r="E5" s="21">
        <f t="shared" ref="E5:E39" si="1">C5-D5</f>
        <v>-6608.8363942865399</v>
      </c>
      <c r="F5" s="23">
        <f t="shared" ref="F5:F39" si="2">F4+E5</f>
        <v>987236.80010161432</v>
      </c>
      <c r="G5" s="23"/>
      <c r="H5" s="23"/>
      <c r="I5" s="23"/>
    </row>
    <row r="6" spans="1:9" x14ac:dyDescent="0.3">
      <c r="A6" s="22">
        <v>3</v>
      </c>
      <c r="B6" s="48" t="s">
        <v>387</v>
      </c>
      <c r="C6" s="40">
        <v>-80000</v>
      </c>
      <c r="D6" s="37">
        <f t="shared" si="0"/>
        <v>-72903.129875680112</v>
      </c>
      <c r="E6" s="21">
        <f t="shared" si="1"/>
        <v>-7096.8701243198884</v>
      </c>
      <c r="F6" s="23">
        <f t="shared" si="2"/>
        <v>980139.92997729441</v>
      </c>
      <c r="G6" s="23"/>
      <c r="H6" s="23"/>
      <c r="I6" s="23"/>
    </row>
    <row r="7" spans="1:9" x14ac:dyDescent="0.3">
      <c r="A7" s="22">
        <v>4</v>
      </c>
      <c r="B7" s="48" t="s">
        <v>388</v>
      </c>
      <c r="C7" s="40">
        <v>-80000</v>
      </c>
      <c r="D7" s="37">
        <f t="shared" si="0"/>
        <v>-72379.056984220966</v>
      </c>
      <c r="E7" s="21">
        <f t="shared" si="1"/>
        <v>-7620.9430157790339</v>
      </c>
      <c r="F7" s="23">
        <f t="shared" si="2"/>
        <v>972518.98696151539</v>
      </c>
      <c r="G7" s="23"/>
      <c r="H7" s="23"/>
      <c r="I7" s="23"/>
    </row>
    <row r="8" spans="1:9" x14ac:dyDescent="0.3">
      <c r="A8" s="22">
        <v>5</v>
      </c>
      <c r="B8" s="48" t="s">
        <v>389</v>
      </c>
      <c r="C8" s="40">
        <v>-80000</v>
      </c>
      <c r="D8" s="37">
        <f t="shared" si="0"/>
        <v>-71816.283596521767</v>
      </c>
      <c r="E8" s="21">
        <f t="shared" si="1"/>
        <v>-8183.7164034782327</v>
      </c>
      <c r="F8" s="23">
        <f t="shared" si="2"/>
        <v>964335.2705580371</v>
      </c>
      <c r="G8" s="23"/>
      <c r="H8" s="23"/>
      <c r="I8" s="23"/>
    </row>
    <row r="9" spans="1:9" x14ac:dyDescent="0.3">
      <c r="A9" s="22">
        <v>6</v>
      </c>
      <c r="B9" s="48" t="s">
        <v>390</v>
      </c>
      <c r="C9" s="40">
        <v>-80000</v>
      </c>
      <c r="D9" s="37">
        <f t="shared" si="0"/>
        <v>-71211.951849804973</v>
      </c>
      <c r="E9" s="21">
        <f t="shared" si="1"/>
        <v>-8788.0481501950271</v>
      </c>
      <c r="F9" s="23">
        <f t="shared" si="2"/>
        <v>955547.22240784205</v>
      </c>
      <c r="G9" s="23"/>
      <c r="H9" s="23"/>
      <c r="I9" s="23"/>
    </row>
    <row r="10" spans="1:9" x14ac:dyDescent="0.3">
      <c r="A10" s="22">
        <v>7</v>
      </c>
      <c r="B10" s="48" t="s">
        <v>475</v>
      </c>
      <c r="C10" s="40">
        <v>-80000</v>
      </c>
      <c r="D10" s="37">
        <f t="shared" si="0"/>
        <v>-70562.992840597188</v>
      </c>
      <c r="E10" s="21">
        <f t="shared" si="1"/>
        <v>-9437.0071594028122</v>
      </c>
      <c r="F10" s="23">
        <f t="shared" si="2"/>
        <v>946110.21524843923</v>
      </c>
      <c r="G10" s="23"/>
      <c r="H10" s="23"/>
      <c r="I10" s="23"/>
    </row>
    <row r="11" spans="1:9" x14ac:dyDescent="0.3">
      <c r="A11" s="22">
        <v>8</v>
      </c>
      <c r="B11" s="48" t="s">
        <v>392</v>
      </c>
      <c r="C11" s="40">
        <v>-80000</v>
      </c>
      <c r="D11" s="37">
        <f t="shared" si="0"/>
        <v>-69866.111040294723</v>
      </c>
      <c r="E11" s="21">
        <f t="shared" si="1"/>
        <v>-10133.888959705277</v>
      </c>
      <c r="F11" s="23">
        <f t="shared" si="2"/>
        <v>935976.32628873398</v>
      </c>
      <c r="G11" s="23"/>
      <c r="H11" s="23"/>
      <c r="I11" s="23"/>
    </row>
    <row r="12" spans="1:9" x14ac:dyDescent="0.3">
      <c r="A12" s="22">
        <v>9</v>
      </c>
      <c r="B12" s="48" t="s">
        <v>393</v>
      </c>
      <c r="C12" s="40">
        <v>-80000</v>
      </c>
      <c r="D12" s="37">
        <f t="shared" si="0"/>
        <v>-69117.767559886503</v>
      </c>
      <c r="E12" s="21">
        <f t="shared" si="1"/>
        <v>-10882.232440113497</v>
      </c>
      <c r="F12" s="23">
        <f t="shared" si="2"/>
        <v>925094.09384862054</v>
      </c>
      <c r="G12" s="23"/>
      <c r="H12" s="23"/>
      <c r="I12" s="23"/>
    </row>
    <row r="13" spans="1:9" x14ac:dyDescent="0.3">
      <c r="A13" s="22">
        <v>10</v>
      </c>
      <c r="B13" s="48" t="s">
        <v>394</v>
      </c>
      <c r="C13" s="40">
        <v>-80000</v>
      </c>
      <c r="D13" s="37">
        <f t="shared" si="0"/>
        <v>-68314.162178849991</v>
      </c>
      <c r="E13" s="21">
        <f t="shared" si="1"/>
        <v>-11685.837821150009</v>
      </c>
      <c r="F13" s="23">
        <f t="shared" si="2"/>
        <v>913408.25602747058</v>
      </c>
      <c r="G13" s="23"/>
      <c r="H13" s="23"/>
      <c r="I13" s="23"/>
    </row>
    <row r="14" spans="1:9" x14ac:dyDescent="0.3">
      <c r="A14" s="22">
        <v>11</v>
      </c>
      <c r="B14" s="48" t="s">
        <v>395</v>
      </c>
      <c r="C14" s="40">
        <v>-80000</v>
      </c>
      <c r="D14" s="37">
        <f t="shared" si="0"/>
        <v>-67451.2140469593</v>
      </c>
      <c r="E14" s="21">
        <f t="shared" si="1"/>
        <v>-12548.7859530407</v>
      </c>
      <c r="F14" s="23">
        <f t="shared" si="2"/>
        <v>900859.47007442988</v>
      </c>
      <c r="G14" s="23"/>
      <c r="H14" s="23"/>
      <c r="I14" s="23"/>
    </row>
    <row r="15" spans="1:9" x14ac:dyDescent="0.3">
      <c r="A15" s="22">
        <v>12</v>
      </c>
      <c r="B15" s="48" t="s">
        <v>396</v>
      </c>
      <c r="C15" s="40">
        <v>-80000</v>
      </c>
      <c r="D15" s="37">
        <f t="shared" si="0"/>
        <v>-66524.540961006191</v>
      </c>
      <c r="E15" s="21">
        <f t="shared" si="1"/>
        <v>-13475.459038993809</v>
      </c>
      <c r="F15" s="23">
        <f t="shared" si="2"/>
        <v>887384.01103543607</v>
      </c>
      <c r="G15" s="23"/>
      <c r="H15" s="23"/>
      <c r="I15" s="23"/>
    </row>
    <row r="16" spans="1:9" x14ac:dyDescent="0.3">
      <c r="A16" s="22">
        <v>13</v>
      </c>
      <c r="B16" s="48" t="s">
        <v>397</v>
      </c>
      <c r="C16" s="40">
        <v>-80000</v>
      </c>
      <c r="D16" s="37">
        <f t="shared" si="0"/>
        <v>-65529.43711119725</v>
      </c>
      <c r="E16" s="21">
        <f t="shared" si="1"/>
        <v>-14470.56288880275</v>
      </c>
      <c r="F16" s="23">
        <f t="shared" si="2"/>
        <v>872913.44814663334</v>
      </c>
      <c r="G16" s="23"/>
      <c r="H16" s="23"/>
      <c r="I16" s="23"/>
    </row>
    <row r="17" spans="1:9" x14ac:dyDescent="0.3">
      <c r="A17" s="22">
        <v>14</v>
      </c>
      <c r="B17" s="48" t="s">
        <v>398</v>
      </c>
      <c r="C17" s="40">
        <v>-80000</v>
      </c>
      <c r="D17" s="37">
        <f t="shared" si="0"/>
        <v>-64460.849184219645</v>
      </c>
      <c r="E17" s="21">
        <f t="shared" si="1"/>
        <v>-15539.150815780355</v>
      </c>
      <c r="F17" s="23">
        <f t="shared" si="2"/>
        <v>857374.29733085295</v>
      </c>
      <c r="G17" s="23"/>
      <c r="H17" s="23"/>
      <c r="I17" s="23"/>
    </row>
    <row r="18" spans="1:9" x14ac:dyDescent="0.3">
      <c r="A18" s="22">
        <v>15</v>
      </c>
      <c r="B18" s="48" t="s">
        <v>399</v>
      </c>
      <c r="C18" s="40">
        <v>-80000</v>
      </c>
      <c r="D18" s="37">
        <f t="shared" si="0"/>
        <v>-63313.350701622549</v>
      </c>
      <c r="E18" s="21">
        <f t="shared" si="1"/>
        <v>-16686.649298377451</v>
      </c>
      <c r="F18" s="23">
        <f t="shared" si="2"/>
        <v>840687.6480324755</v>
      </c>
      <c r="G18" s="23"/>
      <c r="H18" s="23"/>
      <c r="I18" s="23"/>
    </row>
    <row r="19" spans="1:9" x14ac:dyDescent="0.3">
      <c r="A19" s="22">
        <v>16</v>
      </c>
      <c r="B19" s="48" t="s">
        <v>400</v>
      </c>
      <c r="C19" s="40">
        <v>-80000</v>
      </c>
      <c r="D19" s="37">
        <f t="shared" si="0"/>
        <v>-62081.114463199992</v>
      </c>
      <c r="E19" s="21">
        <f t="shared" si="1"/>
        <v>-17918.885536800008</v>
      </c>
      <c r="F19" s="23">
        <f t="shared" si="2"/>
        <v>822768.76249567547</v>
      </c>
      <c r="G19" s="23"/>
      <c r="H19" s="23"/>
      <c r="I19" s="23"/>
    </row>
    <row r="20" spans="1:9" x14ac:dyDescent="0.3">
      <c r="A20" s="22">
        <v>17</v>
      </c>
      <c r="B20" s="48" t="s">
        <v>401</v>
      </c>
      <c r="C20" s="40">
        <v>-80000</v>
      </c>
      <c r="D20" s="37">
        <f t="shared" si="0"/>
        <v>-60757.882955437803</v>
      </c>
      <c r="E20" s="21">
        <f t="shared" si="1"/>
        <v>-19242.117044562197</v>
      </c>
      <c r="F20" s="23">
        <f t="shared" si="2"/>
        <v>803526.64545111323</v>
      </c>
      <c r="G20" s="23"/>
      <c r="H20" s="23"/>
      <c r="I20" s="23"/>
    </row>
    <row r="21" spans="1:9" x14ac:dyDescent="0.3">
      <c r="A21" s="22">
        <v>18</v>
      </c>
      <c r="B21" s="48" t="s">
        <v>402</v>
      </c>
      <c r="C21" s="40">
        <v>-80000</v>
      </c>
      <c r="D21" s="37">
        <f t="shared" si="0"/>
        <v>-59336.936574753483</v>
      </c>
      <c r="E21" s="21">
        <f t="shared" si="1"/>
        <v>-20663.063425246517</v>
      </c>
      <c r="F21" s="23">
        <f t="shared" si="2"/>
        <v>782863.58202586672</v>
      </c>
      <c r="G21" s="23"/>
      <c r="H21" s="23"/>
      <c r="I21" s="23"/>
    </row>
    <row r="22" spans="1:9" x14ac:dyDescent="0.3">
      <c r="A22" s="22">
        <v>19</v>
      </c>
      <c r="B22" s="48" t="s">
        <v>476</v>
      </c>
      <c r="C22" s="40">
        <v>-80000</v>
      </c>
      <c r="D22" s="37">
        <f t="shared" si="0"/>
        <v>-57811.059504160985</v>
      </c>
      <c r="E22" s="21">
        <f t="shared" si="1"/>
        <v>-22188.940495839015</v>
      </c>
      <c r="F22" s="23">
        <f t="shared" si="2"/>
        <v>760674.64153002773</v>
      </c>
      <c r="G22" s="23"/>
      <c r="H22" s="23"/>
      <c r="I22" s="23"/>
    </row>
    <row r="23" spans="1:9" x14ac:dyDescent="0.3">
      <c r="A23" s="22">
        <v>20</v>
      </c>
      <c r="B23" s="48" t="s">
        <v>404</v>
      </c>
      <c r="C23" s="40">
        <v>-80000</v>
      </c>
      <c r="D23" s="37">
        <f t="shared" si="0"/>
        <v>-56172.503070076084</v>
      </c>
      <c r="E23" s="21">
        <f t="shared" si="1"/>
        <v>-23827.496929923916</v>
      </c>
      <c r="F23" s="23">
        <f t="shared" si="2"/>
        <v>736847.14460010384</v>
      </c>
      <c r="G23" s="23"/>
      <c r="H23" s="23"/>
      <c r="I23" s="23"/>
    </row>
    <row r="24" spans="1:9" x14ac:dyDescent="0.3">
      <c r="A24" s="22">
        <v>21</v>
      </c>
      <c r="B24" s="48" t="s">
        <v>405</v>
      </c>
      <c r="C24" s="40">
        <v>-80000</v>
      </c>
      <c r="D24" s="37">
        <f t="shared" si="0"/>
        <v>-54412.94639318173</v>
      </c>
      <c r="E24" s="21">
        <f t="shared" si="1"/>
        <v>-25587.05360681827</v>
      </c>
      <c r="F24" s="23">
        <f t="shared" si="2"/>
        <v>711260.09099328553</v>
      </c>
      <c r="G24" s="23"/>
      <c r="H24" s="23"/>
      <c r="I24" s="23"/>
    </row>
    <row r="25" spans="1:9" x14ac:dyDescent="0.3">
      <c r="A25" s="22">
        <v>22</v>
      </c>
      <c r="B25" s="48" t="s">
        <v>406</v>
      </c>
      <c r="C25" s="40">
        <v>-80000</v>
      </c>
      <c r="D25" s="37">
        <f t="shared" si="0"/>
        <v>-52523.454133531501</v>
      </c>
      <c r="E25" s="21">
        <f t="shared" si="1"/>
        <v>-27476.545866468499</v>
      </c>
      <c r="F25" s="23">
        <f t="shared" si="2"/>
        <v>683783.54512681707</v>
      </c>
      <c r="G25" s="23"/>
      <c r="H25" s="23"/>
      <c r="I25" s="23"/>
    </row>
    <row r="26" spans="1:9" x14ac:dyDescent="0.3">
      <c r="A26" s="22">
        <v>23</v>
      </c>
      <c r="B26" s="48" t="s">
        <v>407</v>
      </c>
      <c r="C26" s="40">
        <v>-80000</v>
      </c>
      <c r="D26" s="37">
        <f t="shared" si="0"/>
        <v>-50494.431115313324</v>
      </c>
      <c r="E26" s="21">
        <f t="shared" si="1"/>
        <v>-29505.568884686676</v>
      </c>
      <c r="F26" s="23">
        <f t="shared" si="2"/>
        <v>654277.97624213039</v>
      </c>
      <c r="G26" s="23"/>
      <c r="H26" s="23"/>
      <c r="I26" s="23"/>
    </row>
    <row r="27" spans="1:9" x14ac:dyDescent="0.3">
      <c r="A27" s="22">
        <v>24</v>
      </c>
      <c r="B27" s="48" t="s">
        <v>408</v>
      </c>
      <c r="C27" s="40">
        <v>-80000</v>
      </c>
      <c r="D27" s="37">
        <f t="shared" si="0"/>
        <v>-48315.573600849988</v>
      </c>
      <c r="E27" s="21">
        <f t="shared" si="1"/>
        <v>-31684.426399150012</v>
      </c>
      <c r="F27" s="23">
        <f t="shared" si="2"/>
        <v>622593.54984298034</v>
      </c>
      <c r="G27" s="23"/>
      <c r="H27" s="23"/>
      <c r="I27" s="23"/>
    </row>
    <row r="28" spans="1:9" x14ac:dyDescent="0.3">
      <c r="A28" s="22">
        <v>25</v>
      </c>
      <c r="B28" s="48" t="s">
        <v>409</v>
      </c>
      <c r="C28" s="40">
        <v>-80000</v>
      </c>
      <c r="D28" s="37">
        <f t="shared" si="0"/>
        <v>-45975.816966397229</v>
      </c>
      <c r="E28" s="21">
        <f t="shared" si="1"/>
        <v>-34024.183033602771</v>
      </c>
      <c r="F28" s="23">
        <f t="shared" si="2"/>
        <v>588569.36680937756</v>
      </c>
      <c r="G28" s="23"/>
      <c r="H28" s="23"/>
      <c r="I28" s="23"/>
    </row>
    <row r="29" spans="1:9" x14ac:dyDescent="0.3">
      <c r="A29" s="22">
        <v>26</v>
      </c>
      <c r="B29" s="48" t="s">
        <v>410</v>
      </c>
      <c r="C29" s="40">
        <v>-80000</v>
      </c>
      <c r="D29" s="37">
        <f t="shared" si="0"/>
        <v>-43463.279514027803</v>
      </c>
      <c r="E29" s="21">
        <f t="shared" si="1"/>
        <v>-36536.720485972197</v>
      </c>
      <c r="F29" s="23">
        <f t="shared" si="2"/>
        <v>552032.64632340532</v>
      </c>
      <c r="G29" s="23"/>
      <c r="H29" s="23"/>
      <c r="I29" s="23"/>
    </row>
    <row r="30" spans="1:9" x14ac:dyDescent="0.3">
      <c r="A30" s="22">
        <v>27</v>
      </c>
      <c r="B30" s="48" t="s">
        <v>411</v>
      </c>
      <c r="C30" s="40">
        <v>-80000</v>
      </c>
      <c r="D30" s="37">
        <f t="shared" si="0"/>
        <v>-40765.202134268366</v>
      </c>
      <c r="E30" s="21">
        <f t="shared" si="1"/>
        <v>-39234.797865731634</v>
      </c>
      <c r="F30" s="23">
        <f t="shared" si="2"/>
        <v>512797.84845767368</v>
      </c>
      <c r="G30" s="23"/>
      <c r="H30" s="23"/>
      <c r="I30" s="23"/>
    </row>
    <row r="31" spans="1:9" x14ac:dyDescent="0.3">
      <c r="A31" s="22">
        <v>28</v>
      </c>
      <c r="B31" s="48" t="s">
        <v>412</v>
      </c>
      <c r="C31" s="40">
        <v>-80000</v>
      </c>
      <c r="D31" s="37">
        <f t="shared" si="0"/>
        <v>-37867.883513085399</v>
      </c>
      <c r="E31" s="21">
        <f t="shared" si="1"/>
        <v>-42132.116486914601</v>
      </c>
      <c r="F31" s="23">
        <f t="shared" si="2"/>
        <v>470665.73197075911</v>
      </c>
      <c r="G31" s="23"/>
      <c r="H31" s="23"/>
      <c r="I31" s="23"/>
    </row>
    <row r="32" spans="1:9" x14ac:dyDescent="0.3">
      <c r="A32" s="22">
        <v>29</v>
      </c>
      <c r="B32" s="48" t="s">
        <v>413</v>
      </c>
      <c r="C32" s="40">
        <v>-80000</v>
      </c>
      <c r="D32" s="37">
        <f t="shared" si="0"/>
        <v>-34756.610554189756</v>
      </c>
      <c r="E32" s="21">
        <f t="shared" si="1"/>
        <v>-45243.389445810244</v>
      </c>
      <c r="F32" s="23">
        <f t="shared" si="2"/>
        <v>425422.34252494888</v>
      </c>
      <c r="G32" s="23"/>
      <c r="H32" s="23"/>
      <c r="I32" s="23"/>
    </row>
    <row r="33" spans="1:9" x14ac:dyDescent="0.3">
      <c r="A33" s="22">
        <v>30</v>
      </c>
      <c r="B33" s="48" t="s">
        <v>414</v>
      </c>
      <c r="C33" s="40">
        <v>-80000</v>
      </c>
      <c r="D33" s="37">
        <f t="shared" si="0"/>
        <v>-31415.583663331981</v>
      </c>
      <c r="E33" s="21">
        <f t="shared" si="1"/>
        <v>-48584.416336668015</v>
      </c>
      <c r="F33" s="23">
        <f t="shared" si="2"/>
        <v>376837.92618828086</v>
      </c>
      <c r="G33" s="23"/>
      <c r="H33" s="23"/>
      <c r="I33" s="23"/>
    </row>
    <row r="34" spans="1:9" x14ac:dyDescent="0.3">
      <c r="A34" s="22">
        <v>31</v>
      </c>
      <c r="B34" s="48" t="s">
        <v>477</v>
      </c>
      <c r="C34" s="40">
        <v>-80000</v>
      </c>
      <c r="D34" s="37">
        <f t="shared" si="0"/>
        <v>-27827.836515168889</v>
      </c>
      <c r="E34" s="21">
        <f t="shared" si="1"/>
        <v>-52172.163484831108</v>
      </c>
      <c r="F34" s="23">
        <f t="shared" si="2"/>
        <v>324665.76270344976</v>
      </c>
      <c r="G34" s="23"/>
      <c r="H34" s="23"/>
      <c r="I34" s="23"/>
    </row>
    <row r="35" spans="1:9" x14ac:dyDescent="0.3">
      <c r="A35" s="22">
        <v>32</v>
      </c>
      <c r="B35" s="48" t="s">
        <v>416</v>
      </c>
      <c r="C35" s="40">
        <v>-80000</v>
      </c>
      <c r="D35" s="37">
        <f t="shared" si="0"/>
        <v>-23975.149895263341</v>
      </c>
      <c r="E35" s="21">
        <f t="shared" si="1"/>
        <v>-56024.850104736659</v>
      </c>
      <c r="F35" s="23">
        <f t="shared" si="2"/>
        <v>268640.91259871307</v>
      </c>
      <c r="G35" s="23"/>
      <c r="H35" s="23"/>
      <c r="I35" s="23"/>
    </row>
    <row r="36" spans="1:9" x14ac:dyDescent="0.3">
      <c r="A36" s="22">
        <v>33</v>
      </c>
      <c r="B36" s="48" t="s">
        <v>417</v>
      </c>
      <c r="C36" s="40">
        <v>-80000</v>
      </c>
      <c r="D36" s="37">
        <f t="shared" si="0"/>
        <v>-19837.959179691625</v>
      </c>
      <c r="E36" s="21">
        <f t="shared" si="1"/>
        <v>-60162.040820308379</v>
      </c>
      <c r="F36" s="23">
        <f t="shared" si="2"/>
        <v>208478.87177840469</v>
      </c>
      <c r="G36" s="23"/>
      <c r="H36" s="23"/>
      <c r="I36" s="23"/>
    </row>
    <row r="37" spans="1:9" x14ac:dyDescent="0.3">
      <c r="A37" s="22">
        <v>34</v>
      </c>
      <c r="B37" s="48" t="s">
        <v>418</v>
      </c>
      <c r="C37" s="40">
        <v>-80000</v>
      </c>
      <c r="D37" s="37">
        <f t="shared" si="0"/>
        <v>-15395.254982423587</v>
      </c>
      <c r="E37" s="21">
        <f t="shared" si="1"/>
        <v>-64604.74501757641</v>
      </c>
      <c r="F37" s="23">
        <f t="shared" si="2"/>
        <v>143874.12676082828</v>
      </c>
      <c r="G37" s="23"/>
      <c r="H37" s="23"/>
      <c r="I37" s="23"/>
    </row>
    <row r="38" spans="1:9" x14ac:dyDescent="0.3">
      <c r="A38" s="22">
        <v>35</v>
      </c>
      <c r="B38" s="48" t="s">
        <v>419</v>
      </c>
      <c r="C38" s="40">
        <v>-80000</v>
      </c>
      <c r="D38" s="37">
        <f t="shared" si="0"/>
        <v>-10624.476465945281</v>
      </c>
      <c r="E38" s="21">
        <f t="shared" si="1"/>
        <v>-69375.523534054722</v>
      </c>
      <c r="F38" s="23">
        <f t="shared" si="2"/>
        <v>74498.603226773557</v>
      </c>
      <c r="G38" s="23"/>
      <c r="H38" s="23"/>
      <c r="I38" s="23"/>
    </row>
    <row r="39" spans="1:9" ht="16.8" thickBot="1" x14ac:dyDescent="0.35">
      <c r="A39" s="22">
        <v>36</v>
      </c>
      <c r="B39" s="48" t="s">
        <v>420</v>
      </c>
      <c r="C39" s="40">
        <v>-80000</v>
      </c>
      <c r="D39" s="37">
        <f t="shared" si="0"/>
        <v>-5501.3967733366635</v>
      </c>
      <c r="E39" s="21">
        <f t="shared" si="1"/>
        <v>-74498.603226663341</v>
      </c>
      <c r="F39" s="23">
        <f t="shared" si="2"/>
        <v>1.1021620593965054E-7</v>
      </c>
      <c r="G39" s="23"/>
      <c r="H39" s="23"/>
      <c r="I39" s="23"/>
    </row>
    <row r="40" spans="1:9" x14ac:dyDescent="0.3">
      <c r="A40" s="283" t="s">
        <v>485</v>
      </c>
      <c r="B40" s="284"/>
      <c r="C40" s="285"/>
      <c r="D40" s="42">
        <f>IRR(C3:C39)</f>
        <v>7.3845636495900813E-2</v>
      </c>
      <c r="E40" s="34"/>
      <c r="F40" s="27"/>
      <c r="G40" s="102" t="s">
        <v>302</v>
      </c>
      <c r="H40" s="51">
        <f>SUM(H3:H39)</f>
        <v>-30771.81752049597</v>
      </c>
      <c r="I40" s="51">
        <f>SUM(I3:I39)</f>
        <v>-400000</v>
      </c>
    </row>
    <row r="41" spans="1:9" ht="16.8" thickBot="1" x14ac:dyDescent="0.35">
      <c r="A41" s="286" t="s">
        <v>487</v>
      </c>
      <c r="B41" s="287"/>
      <c r="C41" s="288"/>
      <c r="D41" s="43">
        <f>D40*12</f>
        <v>0.88614763795080975</v>
      </c>
      <c r="E41" s="24"/>
      <c r="F41" s="25"/>
      <c r="G41" s="25"/>
      <c r="H41" s="25"/>
      <c r="I41" s="25"/>
    </row>
    <row r="42" spans="1:9" x14ac:dyDescent="0.3">
      <c r="A42" s="66" t="s">
        <v>327</v>
      </c>
      <c r="B42" s="2" t="s">
        <v>539</v>
      </c>
      <c r="D42" s="2"/>
    </row>
    <row r="43" spans="1:9" ht="33.6" customHeight="1" x14ac:dyDescent="0.3">
      <c r="A43" s="66" t="s">
        <v>328</v>
      </c>
      <c r="B43" s="280" t="s">
        <v>567</v>
      </c>
      <c r="C43" s="280"/>
      <c r="D43" s="280"/>
      <c r="E43" s="280"/>
      <c r="F43" s="280"/>
      <c r="G43" s="280"/>
      <c r="H43" s="280"/>
      <c r="I43" s="45"/>
    </row>
    <row r="44" spans="1:9" ht="16.2" customHeight="1" x14ac:dyDescent="0.3">
      <c r="A44" s="66" t="s">
        <v>334</v>
      </c>
      <c r="B44" s="78" t="s">
        <v>566</v>
      </c>
      <c r="C44" s="46"/>
      <c r="D44" s="46"/>
      <c r="E44" s="46"/>
      <c r="F44" s="46"/>
      <c r="G44" s="46"/>
      <c r="H44" s="46"/>
      <c r="I44" s="46"/>
    </row>
    <row r="45" spans="1:9" ht="51" customHeight="1" x14ac:dyDescent="0.3">
      <c r="A45" s="66" t="s">
        <v>337</v>
      </c>
      <c r="B45" s="281" t="s">
        <v>618</v>
      </c>
      <c r="C45" s="281"/>
      <c r="D45" s="281"/>
      <c r="E45" s="281"/>
      <c r="F45" s="281"/>
      <c r="G45" s="281"/>
      <c r="H45" s="281"/>
    </row>
    <row r="46" spans="1:9" x14ac:dyDescent="0.3">
      <c r="A46" s="66" t="s">
        <v>430</v>
      </c>
      <c r="B46" s="74" t="s">
        <v>519</v>
      </c>
      <c r="D46" s="2"/>
    </row>
    <row r="47" spans="1:9" ht="55.2" customHeight="1" x14ac:dyDescent="0.3">
      <c r="A47" s="66" t="s">
        <v>428</v>
      </c>
      <c r="B47" s="280" t="s">
        <v>571</v>
      </c>
      <c r="C47" s="280"/>
      <c r="D47" s="280"/>
      <c r="E47" s="280"/>
      <c r="F47" s="280"/>
      <c r="G47" s="280"/>
      <c r="H47" s="280"/>
      <c r="I47" s="45"/>
    </row>
  </sheetData>
  <mergeCells count="5">
    <mergeCell ref="B47:H47"/>
    <mergeCell ref="A40:C40"/>
    <mergeCell ref="A41:C41"/>
    <mergeCell ref="B43:H43"/>
    <mergeCell ref="B45:H45"/>
  </mergeCells>
  <phoneticPr fontId="2" type="noConversion"/>
  <pageMargins left="0.70866141732283472" right="0.70866141732283472" top="0.74803149606299213" bottom="0.74803149606299213" header="0.31496062992125984" footer="0.31496062992125984"/>
  <pageSetup paperSize="8" scale="83" fitToHeight="3"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2"/>
  <sheetViews>
    <sheetView workbookViewId="0">
      <selection activeCell="C20" sqref="C20"/>
    </sheetView>
  </sheetViews>
  <sheetFormatPr defaultRowHeight="16.2" x14ac:dyDescent="0.3"/>
  <cols>
    <col min="1" max="1" width="11.88671875" style="1" customWidth="1"/>
    <col min="2" max="2" width="15.5546875" style="2" customWidth="1"/>
    <col min="3" max="3" width="10.44140625" bestFit="1" customWidth="1"/>
    <col min="4" max="4" width="16.5546875" style="2" customWidth="1"/>
    <col min="5" max="5" width="12.88671875" bestFit="1" customWidth="1"/>
    <col min="6" max="6" width="12.21875" bestFit="1" customWidth="1"/>
    <col min="7" max="7" width="14.33203125" customWidth="1"/>
    <col min="8" max="8" width="15.109375" customWidth="1"/>
    <col min="9" max="9" width="12.21875" bestFit="1" customWidth="1"/>
  </cols>
  <sheetData>
    <row r="1" spans="1:9" ht="20.399999999999999" thickBot="1" x14ac:dyDescent="0.35">
      <c r="A1" s="124" t="s">
        <v>646</v>
      </c>
    </row>
    <row r="2" spans="1:9" s="1" customFormat="1" x14ac:dyDescent="0.3">
      <c r="A2" s="309" t="s">
        <v>573</v>
      </c>
      <c r="B2" s="310" t="s">
        <v>599</v>
      </c>
      <c r="C2" s="311"/>
      <c r="D2" s="311" t="s">
        <v>600</v>
      </c>
      <c r="E2" s="312"/>
      <c r="F2" s="307" t="s">
        <v>631</v>
      </c>
      <c r="G2" s="310" t="s">
        <v>603</v>
      </c>
      <c r="H2" s="312"/>
      <c r="I2" s="307" t="s">
        <v>601</v>
      </c>
    </row>
    <row r="3" spans="1:9" s="1" customFormat="1" ht="16.8" thickBot="1" x14ac:dyDescent="0.35">
      <c r="A3" s="308"/>
      <c r="B3" s="136" t="s">
        <v>581</v>
      </c>
      <c r="C3" s="119" t="s">
        <v>584</v>
      </c>
      <c r="D3" s="118" t="s">
        <v>581</v>
      </c>
      <c r="E3" s="129" t="s">
        <v>584</v>
      </c>
      <c r="F3" s="308"/>
      <c r="G3" s="136" t="s">
        <v>581</v>
      </c>
      <c r="H3" s="129" t="s">
        <v>584</v>
      </c>
      <c r="I3" s="308"/>
    </row>
    <row r="4" spans="1:9" x14ac:dyDescent="0.3">
      <c r="A4" s="141" t="s">
        <v>574</v>
      </c>
      <c r="B4" s="137">
        <f>附表一!G27</f>
        <v>6600000</v>
      </c>
      <c r="C4" s="105" t="s">
        <v>582</v>
      </c>
      <c r="D4" s="117">
        <f>附表一之一!H64</f>
        <v>-950096.19663614128</v>
      </c>
      <c r="E4" s="130" t="s">
        <v>590</v>
      </c>
      <c r="F4" s="134">
        <f>B4+D4</f>
        <v>5649903.8033638587</v>
      </c>
      <c r="G4" s="137">
        <f>附表一之一!I64</f>
        <v>-7950000</v>
      </c>
      <c r="H4" s="130" t="s">
        <v>590</v>
      </c>
      <c r="I4" s="134">
        <v>0</v>
      </c>
    </row>
    <row r="5" spans="1:9" x14ac:dyDescent="0.3">
      <c r="A5" s="142" t="s">
        <v>575</v>
      </c>
      <c r="B5" s="37">
        <f>附表二!G14</f>
        <v>6000000</v>
      </c>
      <c r="C5" s="95" t="s">
        <v>583</v>
      </c>
      <c r="D5" s="116">
        <f>附表二之一!H28</f>
        <v>-1055461.2689263707</v>
      </c>
      <c r="E5" s="131" t="s">
        <v>591</v>
      </c>
      <c r="F5" s="139">
        <f t="shared" ref="F5:F10" si="0">B5+D5</f>
        <v>4944538.7310736291</v>
      </c>
      <c r="G5" s="37">
        <f>附表二之一!I28</f>
        <v>-5400000</v>
      </c>
      <c r="H5" s="131" t="s">
        <v>591</v>
      </c>
      <c r="I5" s="134">
        <f t="shared" ref="I5:I10" si="1">B5+G5</f>
        <v>600000</v>
      </c>
    </row>
    <row r="6" spans="1:9" x14ac:dyDescent="0.3">
      <c r="A6" s="142" t="s">
        <v>576</v>
      </c>
      <c r="B6" s="37">
        <f>附表三!F11</f>
        <v>10000000</v>
      </c>
      <c r="C6" s="95" t="s">
        <v>585</v>
      </c>
      <c r="D6" s="116">
        <f>附表三之一!G64</f>
        <v>-3647064.3636434451</v>
      </c>
      <c r="E6" s="131" t="s">
        <v>592</v>
      </c>
      <c r="F6" s="139">
        <f t="shared" si="0"/>
        <v>6352935.6363565549</v>
      </c>
      <c r="G6" s="37">
        <f>附表三之一!H64</f>
        <v>-10700000</v>
      </c>
      <c r="H6" s="131" t="s">
        <v>592</v>
      </c>
      <c r="I6" s="134">
        <v>0</v>
      </c>
    </row>
    <row r="7" spans="1:9" x14ac:dyDescent="0.3">
      <c r="A7" s="142" t="s">
        <v>577</v>
      </c>
      <c r="B7" s="37">
        <f>附表四!G55</f>
        <v>30000000</v>
      </c>
      <c r="C7" s="95" t="s">
        <v>586</v>
      </c>
      <c r="D7" s="116">
        <f>附表四之一!H64</f>
        <v>-651378.51713532221</v>
      </c>
      <c r="E7" s="131" t="s">
        <v>593</v>
      </c>
      <c r="F7" s="139">
        <f t="shared" si="0"/>
        <v>29348621.482864678</v>
      </c>
      <c r="G7" s="37">
        <f>附表四之一!I64</f>
        <v>-9000000</v>
      </c>
      <c r="H7" s="131" t="s">
        <v>593</v>
      </c>
      <c r="I7" s="134">
        <f t="shared" si="1"/>
        <v>21000000</v>
      </c>
    </row>
    <row r="8" spans="1:9" x14ac:dyDescent="0.3">
      <c r="A8" s="142" t="s">
        <v>578</v>
      </c>
      <c r="B8" s="37">
        <f>附表五!G14</f>
        <v>11000000</v>
      </c>
      <c r="C8" s="95" t="s">
        <v>587</v>
      </c>
      <c r="D8" s="116">
        <f>附表五之一!H40</f>
        <v>311540.91414199554</v>
      </c>
      <c r="E8" s="131" t="s">
        <v>594</v>
      </c>
      <c r="F8" s="139">
        <f t="shared" si="0"/>
        <v>11311540.914141996</v>
      </c>
      <c r="G8" s="37">
        <f>附表五之一!I40</f>
        <v>-2200000</v>
      </c>
      <c r="H8" s="131" t="s">
        <v>594</v>
      </c>
      <c r="I8" s="134">
        <f t="shared" si="1"/>
        <v>8800000</v>
      </c>
    </row>
    <row r="9" spans="1:9" x14ac:dyDescent="0.3">
      <c r="A9" s="142" t="s">
        <v>579</v>
      </c>
      <c r="B9" s="37">
        <f>附表六!G29</f>
        <v>15000000</v>
      </c>
      <c r="C9" s="95" t="s">
        <v>588</v>
      </c>
      <c r="D9" s="116">
        <f>附表六之一!H40</f>
        <v>-324646.73968588992</v>
      </c>
      <c r="E9" s="131" t="s">
        <v>595</v>
      </c>
      <c r="F9" s="139">
        <f t="shared" si="0"/>
        <v>14675353.260314111</v>
      </c>
      <c r="G9" s="37">
        <f>附表六之一!I40</f>
        <v>-1800000</v>
      </c>
      <c r="H9" s="131" t="s">
        <v>595</v>
      </c>
      <c r="I9" s="134">
        <f t="shared" si="1"/>
        <v>13200000</v>
      </c>
    </row>
    <row r="10" spans="1:9" ht="16.8" thickBot="1" x14ac:dyDescent="0.35">
      <c r="A10" s="143" t="s">
        <v>580</v>
      </c>
      <c r="B10" s="38">
        <f>附表七!G10</f>
        <v>15000000</v>
      </c>
      <c r="C10" s="121" t="s">
        <v>589</v>
      </c>
      <c r="D10" s="120">
        <f>附表七之一!H40</f>
        <v>-30771.81752049597</v>
      </c>
      <c r="E10" s="132" t="s">
        <v>596</v>
      </c>
      <c r="F10" s="140">
        <f t="shared" si="0"/>
        <v>14969228.182479504</v>
      </c>
      <c r="G10" s="38">
        <f>附表七之一!I40</f>
        <v>-400000</v>
      </c>
      <c r="H10" s="132" t="s">
        <v>596</v>
      </c>
      <c r="I10" s="134">
        <f t="shared" si="1"/>
        <v>14600000</v>
      </c>
    </row>
    <row r="11" spans="1:9" ht="16.8" thickBot="1" x14ac:dyDescent="0.35">
      <c r="A11" s="20" t="s">
        <v>597</v>
      </c>
      <c r="B11" s="138">
        <f>SUM(B4:B10)</f>
        <v>93600000</v>
      </c>
      <c r="C11" s="123"/>
      <c r="D11" s="122">
        <f>SUM(D4:D10)</f>
        <v>-6347877.9894056693</v>
      </c>
      <c r="E11" s="133"/>
      <c r="F11" s="135">
        <f>SUM(F4:F10)</f>
        <v>87252122.010594323</v>
      </c>
      <c r="G11" s="138">
        <f>SUM(G4:G10)</f>
        <v>-37450000</v>
      </c>
      <c r="H11" s="133"/>
      <c r="I11" s="135">
        <f>SUM(I4:I10)</f>
        <v>58200000</v>
      </c>
    </row>
    <row r="12" spans="1:9" x14ac:dyDescent="0.3">
      <c r="A12" s="1" t="s">
        <v>602</v>
      </c>
      <c r="B12" s="2" t="s">
        <v>606</v>
      </c>
    </row>
  </sheetData>
  <mergeCells count="6">
    <mergeCell ref="I2:I3"/>
    <mergeCell ref="F2:F3"/>
    <mergeCell ref="A2:A3"/>
    <mergeCell ref="B2:C2"/>
    <mergeCell ref="D2:E2"/>
    <mergeCell ref="G2:H2"/>
  </mergeCells>
  <phoneticPr fontId="2" type="noConversion"/>
  <pageMargins left="0.70866141732283472" right="0.70866141732283472" top="0.74803149606299213" bottom="0.74803149606299213" header="0.31496062992125984" footer="0.31496062992125984"/>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
  <sheetViews>
    <sheetView topLeftCell="A13" workbookViewId="0">
      <selection activeCell="B9" sqref="B9"/>
    </sheetView>
  </sheetViews>
  <sheetFormatPr defaultRowHeight="16.2" x14ac:dyDescent="0.3"/>
  <cols>
    <col min="1" max="1" width="11.109375" bestFit="1" customWidth="1"/>
    <col min="2" max="2" width="17.77734375" style="3" bestFit="1" customWidth="1"/>
    <col min="3" max="3" width="17.77734375" style="3" customWidth="1"/>
    <col min="4" max="4" width="19.44140625" style="3" customWidth="1"/>
    <col min="5" max="5" width="15.88671875" customWidth="1"/>
  </cols>
  <sheetData>
    <row r="1" spans="1:5" ht="20.399999999999999" thickBot="1" x14ac:dyDescent="0.35">
      <c r="A1" s="41" t="s">
        <v>648</v>
      </c>
    </row>
    <row r="2" spans="1:5" ht="33" thickBot="1" x14ac:dyDescent="0.35">
      <c r="A2" s="224" t="s">
        <v>85</v>
      </c>
      <c r="B2" s="227" t="s">
        <v>614</v>
      </c>
      <c r="C2" s="11" t="s">
        <v>204</v>
      </c>
      <c r="D2" s="12" t="s">
        <v>81</v>
      </c>
      <c r="E2" s="11" t="s">
        <v>204</v>
      </c>
    </row>
    <row r="3" spans="1:5" x14ac:dyDescent="0.3">
      <c r="A3" s="225" t="s">
        <v>156</v>
      </c>
      <c r="B3" s="229">
        <v>920462</v>
      </c>
      <c r="C3" s="221" t="s">
        <v>162</v>
      </c>
      <c r="D3" s="14">
        <v>1440380</v>
      </c>
      <c r="E3" s="9" t="s">
        <v>185</v>
      </c>
    </row>
    <row r="4" spans="1:5" x14ac:dyDescent="0.3">
      <c r="A4" s="225" t="s">
        <v>157</v>
      </c>
      <c r="B4" s="229">
        <v>1155081</v>
      </c>
      <c r="C4" s="221" t="s">
        <v>163</v>
      </c>
      <c r="D4" s="14">
        <v>1855081</v>
      </c>
      <c r="E4" s="9" t="s">
        <v>186</v>
      </c>
    </row>
    <row r="5" spans="1:5" x14ac:dyDescent="0.3">
      <c r="A5" s="225" t="s">
        <v>158</v>
      </c>
      <c r="B5" s="229" t="s">
        <v>202</v>
      </c>
      <c r="C5" s="221" t="s">
        <v>202</v>
      </c>
      <c r="D5" s="14">
        <v>2380390</v>
      </c>
      <c r="E5" s="9" t="s">
        <v>187</v>
      </c>
    </row>
    <row r="6" spans="1:5" x14ac:dyDescent="0.3">
      <c r="A6" s="225" t="s">
        <v>159</v>
      </c>
      <c r="B6" s="229">
        <v>1237312</v>
      </c>
      <c r="C6" s="221" t="s">
        <v>164</v>
      </c>
      <c r="D6" s="14">
        <v>2126272</v>
      </c>
      <c r="E6" s="9" t="s">
        <v>188</v>
      </c>
    </row>
    <row r="7" spans="1:5" x14ac:dyDescent="0.3">
      <c r="A7" s="225" t="s">
        <v>160</v>
      </c>
      <c r="B7" s="229">
        <v>1622459</v>
      </c>
      <c r="C7" s="221" t="s">
        <v>165</v>
      </c>
      <c r="D7" s="14">
        <v>2562459</v>
      </c>
      <c r="E7" s="9" t="s">
        <v>189</v>
      </c>
    </row>
    <row r="8" spans="1:5" x14ac:dyDescent="0.3">
      <c r="A8" s="225" t="s">
        <v>161</v>
      </c>
      <c r="B8" s="229">
        <v>1300283</v>
      </c>
      <c r="C8" s="221" t="s">
        <v>166</v>
      </c>
      <c r="D8" s="14">
        <v>2450283</v>
      </c>
      <c r="E8" s="9" t="s">
        <v>190</v>
      </c>
    </row>
    <row r="9" spans="1:5" ht="32.4" x14ac:dyDescent="0.3">
      <c r="A9" s="225" t="s">
        <v>82</v>
      </c>
      <c r="B9" s="229">
        <v>999966</v>
      </c>
      <c r="C9" s="221" t="s">
        <v>167</v>
      </c>
      <c r="D9" s="14">
        <v>2129966</v>
      </c>
      <c r="E9" s="222" t="s">
        <v>191</v>
      </c>
    </row>
    <row r="10" spans="1:5" x14ac:dyDescent="0.3">
      <c r="A10" s="225" t="s">
        <v>83</v>
      </c>
      <c r="B10" s="229">
        <v>1297883</v>
      </c>
      <c r="C10" s="221" t="s">
        <v>168</v>
      </c>
      <c r="D10" s="14">
        <v>2407986</v>
      </c>
      <c r="E10" s="9" t="s">
        <v>192</v>
      </c>
    </row>
    <row r="11" spans="1:5" x14ac:dyDescent="0.3">
      <c r="A11" s="225" t="s">
        <v>169</v>
      </c>
      <c r="B11" s="229">
        <v>799770</v>
      </c>
      <c r="C11" s="221" t="s">
        <v>171</v>
      </c>
      <c r="D11" s="14">
        <v>2148185</v>
      </c>
      <c r="E11" s="9" t="s">
        <v>194</v>
      </c>
    </row>
    <row r="12" spans="1:5" x14ac:dyDescent="0.3">
      <c r="A12" s="225" t="s">
        <v>170</v>
      </c>
      <c r="B12" s="229">
        <v>876639</v>
      </c>
      <c r="C12" s="221" t="s">
        <v>172</v>
      </c>
      <c r="D12" s="14">
        <v>2308478</v>
      </c>
      <c r="E12" s="9" t="s">
        <v>195</v>
      </c>
    </row>
    <row r="13" spans="1:5" x14ac:dyDescent="0.3">
      <c r="A13" s="225" t="s">
        <v>174</v>
      </c>
      <c r="B13" s="229">
        <v>1039946</v>
      </c>
      <c r="C13" s="221" t="s">
        <v>175</v>
      </c>
      <c r="D13" s="14">
        <v>2479969</v>
      </c>
      <c r="E13" s="9" t="s">
        <v>196</v>
      </c>
    </row>
    <row r="14" spans="1:5" x14ac:dyDescent="0.3">
      <c r="A14" s="225" t="s">
        <v>177</v>
      </c>
      <c r="B14" s="229">
        <v>1097813</v>
      </c>
      <c r="C14" s="221" t="s">
        <v>176</v>
      </c>
      <c r="D14" s="14">
        <v>2508758</v>
      </c>
      <c r="E14" s="9" t="s">
        <v>193</v>
      </c>
    </row>
    <row r="15" spans="1:5" x14ac:dyDescent="0.3">
      <c r="A15" s="225" t="s">
        <v>131</v>
      </c>
      <c r="B15" s="229">
        <v>939009</v>
      </c>
      <c r="C15" s="221" t="s">
        <v>181</v>
      </c>
      <c r="D15" s="14">
        <v>2031814</v>
      </c>
      <c r="E15" s="9" t="s">
        <v>197</v>
      </c>
    </row>
    <row r="16" spans="1:5" x14ac:dyDescent="0.3">
      <c r="A16" s="225" t="s">
        <v>178</v>
      </c>
      <c r="B16" s="229">
        <v>974458</v>
      </c>
      <c r="C16" s="221" t="s">
        <v>182</v>
      </c>
      <c r="D16" s="14">
        <v>2270819</v>
      </c>
      <c r="E16" s="9" t="s">
        <v>198</v>
      </c>
    </row>
    <row r="17" spans="1:5" x14ac:dyDescent="0.3">
      <c r="A17" s="225" t="s">
        <v>179</v>
      </c>
      <c r="B17" s="229">
        <v>993664</v>
      </c>
      <c r="C17" s="221" t="s">
        <v>183</v>
      </c>
      <c r="D17" s="14">
        <v>2407529</v>
      </c>
      <c r="E17" s="9" t="s">
        <v>199</v>
      </c>
    </row>
    <row r="18" spans="1:5" x14ac:dyDescent="0.3">
      <c r="A18" s="225" t="s">
        <v>133</v>
      </c>
      <c r="B18" s="229">
        <v>865629</v>
      </c>
      <c r="C18" s="221" t="s">
        <v>184</v>
      </c>
      <c r="D18" s="14">
        <v>2007933</v>
      </c>
      <c r="E18" s="9" t="s">
        <v>200</v>
      </c>
    </row>
    <row r="19" spans="1:5" ht="16.8" thickBot="1" x14ac:dyDescent="0.35">
      <c r="A19" s="226" t="s">
        <v>180</v>
      </c>
      <c r="B19" s="230" t="s">
        <v>202</v>
      </c>
      <c r="C19" s="231" t="s">
        <v>202</v>
      </c>
      <c r="D19" s="15">
        <v>2353662</v>
      </c>
      <c r="E19" s="10" t="s">
        <v>201</v>
      </c>
    </row>
  </sheetData>
  <phoneticPr fontId="2" type="noConversion"/>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
  <sheetViews>
    <sheetView tabSelected="1" workbookViewId="0">
      <selection activeCell="F11" sqref="F11"/>
    </sheetView>
  </sheetViews>
  <sheetFormatPr defaultRowHeight="16.2" x14ac:dyDescent="0.3"/>
  <cols>
    <col min="1" max="1" width="12.77734375" customWidth="1"/>
    <col min="2" max="2" width="20.109375" customWidth="1"/>
    <col min="3" max="3" width="14" customWidth="1"/>
    <col min="4" max="4" width="19.6640625" customWidth="1"/>
    <col min="5" max="5" width="13.88671875" style="1" customWidth="1"/>
  </cols>
  <sheetData>
    <row r="1" spans="1:5" ht="20.399999999999999" thickBot="1" x14ac:dyDescent="0.35">
      <c r="A1" s="41" t="s">
        <v>647</v>
      </c>
    </row>
    <row r="2" spans="1:5" ht="33" thickBot="1" x14ac:dyDescent="0.35">
      <c r="A2" s="16" t="s">
        <v>84</v>
      </c>
      <c r="B2" s="227" t="s">
        <v>615</v>
      </c>
      <c r="C2" s="11" t="s">
        <v>204</v>
      </c>
      <c r="D2" s="12" t="s">
        <v>610</v>
      </c>
      <c r="E2" s="11" t="s">
        <v>204</v>
      </c>
    </row>
    <row r="3" spans="1:5" x14ac:dyDescent="0.3">
      <c r="A3" s="17" t="s">
        <v>173</v>
      </c>
      <c r="B3" s="228">
        <v>319553</v>
      </c>
      <c r="C3" s="223" t="s">
        <v>205</v>
      </c>
      <c r="D3" s="13">
        <v>519553</v>
      </c>
      <c r="E3" s="234" t="s">
        <v>212</v>
      </c>
    </row>
    <row r="4" spans="1:5" x14ac:dyDescent="0.3">
      <c r="A4" s="18" t="s">
        <v>177</v>
      </c>
      <c r="B4" s="229">
        <v>1393909</v>
      </c>
      <c r="C4" s="221" t="s">
        <v>206</v>
      </c>
      <c r="D4" s="14">
        <v>3893909</v>
      </c>
      <c r="E4" s="235" t="s">
        <v>214</v>
      </c>
    </row>
    <row r="5" spans="1:5" x14ac:dyDescent="0.3">
      <c r="A5" s="18" t="s">
        <v>131</v>
      </c>
      <c r="B5" s="229">
        <v>619476</v>
      </c>
      <c r="C5" s="221" t="s">
        <v>207</v>
      </c>
      <c r="D5" s="14">
        <v>3319476</v>
      </c>
      <c r="E5" s="235" t="s">
        <v>215</v>
      </c>
    </row>
    <row r="6" spans="1:5" ht="32.4" x14ac:dyDescent="0.3">
      <c r="A6" s="18" t="s">
        <v>88</v>
      </c>
      <c r="B6" s="229">
        <v>613753</v>
      </c>
      <c r="C6" s="221" t="s">
        <v>208</v>
      </c>
      <c r="D6" s="14">
        <v>4013753</v>
      </c>
      <c r="E6" s="235" t="s">
        <v>216</v>
      </c>
    </row>
    <row r="7" spans="1:5" x14ac:dyDescent="0.3">
      <c r="A7" s="18" t="s">
        <v>179</v>
      </c>
      <c r="B7" s="229">
        <v>488995</v>
      </c>
      <c r="C7" s="221" t="s">
        <v>209</v>
      </c>
      <c r="D7" s="14">
        <v>3888995</v>
      </c>
      <c r="E7" s="235" t="s">
        <v>213</v>
      </c>
    </row>
    <row r="8" spans="1:5" x14ac:dyDescent="0.3">
      <c r="A8" s="18" t="s">
        <v>133</v>
      </c>
      <c r="B8" s="229">
        <v>312600</v>
      </c>
      <c r="C8" s="221" t="s">
        <v>210</v>
      </c>
      <c r="D8" s="14">
        <v>3412600</v>
      </c>
      <c r="E8" s="235" t="s">
        <v>217</v>
      </c>
    </row>
    <row r="9" spans="1:5" ht="16.8" thickBot="1" x14ac:dyDescent="0.35">
      <c r="A9" s="19" t="s">
        <v>180</v>
      </c>
      <c r="B9" s="230">
        <v>505122</v>
      </c>
      <c r="C9" s="231" t="s">
        <v>211</v>
      </c>
      <c r="D9" s="15">
        <v>3505122</v>
      </c>
      <c r="E9" s="35" t="s">
        <v>218</v>
      </c>
    </row>
    <row r="10" spans="1:5" x14ac:dyDescent="0.3">
      <c r="A10" s="233"/>
      <c r="B10" s="232"/>
      <c r="C10" s="232"/>
      <c r="D10" s="232"/>
      <c r="E10" s="128"/>
    </row>
    <row r="15" spans="1:5" x14ac:dyDescent="0.3">
      <c r="C15" s="3"/>
    </row>
    <row r="16" spans="1:5" x14ac:dyDescent="0.3">
      <c r="C16" s="3"/>
    </row>
    <row r="17" spans="3:3" x14ac:dyDescent="0.3">
      <c r="C17" s="3"/>
    </row>
    <row r="18" spans="3:3" x14ac:dyDescent="0.3">
      <c r="C18" s="3"/>
    </row>
    <row r="19" spans="3:3" x14ac:dyDescent="0.3">
      <c r="C19" s="3"/>
    </row>
    <row r="20" spans="3:3" x14ac:dyDescent="0.3">
      <c r="C20" s="3"/>
    </row>
    <row r="21" spans="3:3" x14ac:dyDescent="0.3">
      <c r="C21" s="3"/>
    </row>
  </sheetData>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17</vt:i4>
      </vt:variant>
      <vt:variant>
        <vt:lpstr>已命名的範圍</vt:lpstr>
      </vt:variant>
      <vt:variant>
        <vt:i4>14</vt:i4>
      </vt:variant>
    </vt:vector>
  </HeadingPairs>
  <TitlesOfParts>
    <vt:vector size="31" baseType="lpstr">
      <vt:lpstr>附表一</vt:lpstr>
      <vt:lpstr>附表一之一</vt:lpstr>
      <vt:lpstr>附表二</vt:lpstr>
      <vt:lpstr>附表二之一</vt:lpstr>
      <vt:lpstr>附表三</vt:lpstr>
      <vt:lpstr>附表三之一</vt:lpstr>
      <vt:lpstr>附表四</vt:lpstr>
      <vt:lpstr>附表四之一</vt:lpstr>
      <vt:lpstr>附表五</vt:lpstr>
      <vt:lpstr>附表五之一</vt:lpstr>
      <vt:lpstr>附表六</vt:lpstr>
      <vt:lpstr>附表六之一</vt:lpstr>
      <vt:lpstr>附表七</vt:lpstr>
      <vt:lpstr>附表七之一</vt:lpstr>
      <vt:lpstr>附表八（總）</vt:lpstr>
      <vt:lpstr>附表九遠雄報表</vt:lpstr>
      <vt:lpstr>附表十全聯報表</vt:lpstr>
      <vt:lpstr>附表六!Print_Area</vt:lpstr>
      <vt:lpstr>附表一!Print_Titles</vt:lpstr>
      <vt:lpstr>附表一之一!Print_Titles</vt:lpstr>
      <vt:lpstr>附表七之一!Print_Titles</vt:lpstr>
      <vt:lpstr>附表二!Print_Titles</vt:lpstr>
      <vt:lpstr>附表二之一!Print_Titles</vt:lpstr>
      <vt:lpstr>附表三!Print_Titles</vt:lpstr>
      <vt:lpstr>附表三之一!Print_Titles</vt:lpstr>
      <vt:lpstr>附表五!Print_Titles</vt:lpstr>
      <vt:lpstr>附表五之一!Print_Titles</vt:lpstr>
      <vt:lpstr>附表六!Print_Titles</vt:lpstr>
      <vt:lpstr>附表六之一!Print_Titles</vt:lpstr>
      <vt:lpstr>附表四!Print_Titles</vt:lpstr>
      <vt:lpstr>附表四之一!Print_Titles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TpdUser</dc:creator>
  <cp:lastModifiedBy>tpduser</cp:lastModifiedBy>
  <cp:lastPrinted>2018-11-07T02:26:20Z</cp:lastPrinted>
  <dcterms:created xsi:type="dcterms:W3CDTF">2018-07-25T07:47:39Z</dcterms:created>
  <dcterms:modified xsi:type="dcterms:W3CDTF">2018-11-15T02:26:32Z</dcterms:modified>
</cp:coreProperties>
</file>