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588" windowWidth="15084" windowHeight="4008" tabRatio="855" activeTab="3"/>
  </bookViews>
  <sheets>
    <sheet name="附表一" sheetId="1" r:id="rId1"/>
    <sheet name="附表二" sheetId="6" r:id="rId2"/>
    <sheet name="附表三" sheetId="5" r:id="rId3"/>
    <sheet name="附表四(一)" sheetId="2" r:id="rId4"/>
    <sheet name="附表四(二)" sheetId="3" r:id="rId5"/>
    <sheet name="附表五" sheetId="16" r:id="rId6"/>
    <sheet name="附表六" sheetId="18" r:id="rId7"/>
    <sheet name="附表七" sheetId="17" r:id="rId8"/>
    <sheet name="Sheet1" sheetId="19" r:id="rId9"/>
  </sheets>
  <definedNames>
    <definedName name="_xlnm._FilterDatabase" localSheetId="7" hidden="1">附表七!$A$2:$J$46</definedName>
    <definedName name="_xlnm._FilterDatabase" localSheetId="3" hidden="1">'附表四(一)'!$A$1:$N$29</definedName>
    <definedName name="_xlnm.Print_Area" localSheetId="0">附表一!$A$1:$O$31</definedName>
    <definedName name="_xlnm.Print_Area" localSheetId="7">附表七!$A$1:$J$47</definedName>
    <definedName name="_xlnm.Print_Area" localSheetId="1">附表二!$A$1:$L$4</definedName>
    <definedName name="_xlnm.Print_Area" localSheetId="2">附表三!$A$1:$M$10</definedName>
    <definedName name="_xlnm.Print_Area" localSheetId="5">附表五!$A$1:$L$4</definedName>
    <definedName name="_xlnm.Print_Area" localSheetId="6">附表六!$A$1:$N$6</definedName>
    <definedName name="_xlnm.Print_Area" localSheetId="3">'附表四(一)'!$A$1:$M$29</definedName>
    <definedName name="_xlnm.Print_Area" localSheetId="4">'附表四(二)'!$A$1:$M$27</definedName>
    <definedName name="_xlnm.Print_Titles" localSheetId="0">附表一!$1:$2</definedName>
    <definedName name="_xlnm.Print_Titles" localSheetId="7">附表七!$1:$2</definedName>
    <definedName name="_xlnm.Print_Titles" localSheetId="1">附表二!$1:$2</definedName>
    <definedName name="_xlnm.Print_Titles" localSheetId="2">附表三!$1:$2</definedName>
    <definedName name="_xlnm.Print_Titles" localSheetId="6">附表六!$1:$2</definedName>
    <definedName name="_xlnm.Print_Titles" localSheetId="3">'附表四(一)'!$1:$2</definedName>
    <definedName name="_xlnm.Print_Titles" localSheetId="4">'附表四(二)'!$1:$2</definedName>
  </definedNames>
  <calcPr calcId="125725" iterateDelta="1E-4"/>
</workbook>
</file>

<file path=xl/calcChain.xml><?xml version="1.0" encoding="utf-8"?>
<calcChain xmlns="http://schemas.openxmlformats.org/spreadsheetml/2006/main">
  <c r="J26" i="3"/>
  <c r="H19" i="2" l="1"/>
  <c r="I5" i="18" l="1"/>
  <c r="K5" s="1"/>
  <c r="K3"/>
  <c r="I4" l="1"/>
  <c r="K4" s="1"/>
  <c r="H4" i="16" l="1"/>
  <c r="J4" s="1"/>
  <c r="H3"/>
  <c r="J3" s="1"/>
  <c r="H20" i="3" l="1"/>
  <c r="H5" l="1"/>
  <c r="J5" s="1"/>
  <c r="K3" i="6" l="1"/>
  <c r="F28" i="1" l="1"/>
  <c r="M22"/>
  <c r="H25" i="3" l="1"/>
  <c r="J25" s="1"/>
  <c r="H24"/>
  <c r="J24" s="1"/>
  <c r="H23"/>
  <c r="J23" s="1"/>
  <c r="H22"/>
  <c r="J22" s="1"/>
  <c r="F21"/>
  <c r="H21" l="1"/>
  <c r="J21" s="1"/>
  <c r="J20"/>
  <c r="H19"/>
  <c r="J19" s="1"/>
  <c r="H18" l="1"/>
  <c r="J18" s="1"/>
  <c r="H17"/>
  <c r="J17" s="1"/>
  <c r="H16"/>
  <c r="J16" s="1"/>
  <c r="H15"/>
  <c r="J15" s="1"/>
  <c r="H14"/>
  <c r="J14" s="1"/>
  <c r="H13"/>
  <c r="J13" s="1"/>
  <c r="H12"/>
  <c r="J12" s="1"/>
  <c r="H11"/>
  <c r="J11" s="1"/>
  <c r="H10"/>
  <c r="J10" s="1"/>
  <c r="H9"/>
  <c r="J9" s="1"/>
  <c r="H8"/>
  <c r="J8" s="1"/>
  <c r="H7"/>
  <c r="J7" s="1"/>
  <c r="H6"/>
  <c r="J6" s="1"/>
  <c r="H4" l="1"/>
  <c r="J4" s="1"/>
  <c r="H3"/>
  <c r="H27" i="2"/>
  <c r="J27" s="1"/>
  <c r="H26"/>
  <c r="J26" s="1"/>
  <c r="J3" i="3" l="1"/>
  <c r="H26"/>
  <c r="H25" i="2"/>
  <c r="J25" s="1"/>
  <c r="H24"/>
  <c r="J24" s="1"/>
  <c r="H23"/>
  <c r="J23" s="1"/>
  <c r="H22"/>
  <c r="J22" s="1"/>
  <c r="H21"/>
  <c r="J21" s="1"/>
  <c r="H20"/>
  <c r="J20" s="1"/>
  <c r="J19"/>
  <c r="H18"/>
  <c r="J18" s="1"/>
  <c r="H17"/>
  <c r="J17" s="1"/>
  <c r="H16" l="1"/>
  <c r="J16" s="1"/>
  <c r="H15"/>
  <c r="J15" s="1"/>
  <c r="H14"/>
  <c r="J14" s="1"/>
  <c r="H13"/>
  <c r="J13" s="1"/>
  <c r="H12"/>
  <c r="J12" s="1"/>
  <c r="H11"/>
  <c r="J11" s="1"/>
  <c r="H10"/>
  <c r="J10" s="1"/>
  <c r="H9"/>
  <c r="J9" s="1"/>
  <c r="H8"/>
  <c r="J8" s="1"/>
  <c r="H7"/>
  <c r="J7" s="1"/>
  <c r="H6" l="1"/>
  <c r="J6" s="1"/>
  <c r="H5"/>
  <c r="J5" s="1"/>
  <c r="H4"/>
  <c r="J4" s="1"/>
  <c r="H3"/>
  <c r="H8" i="5"/>
  <c r="J8" s="1"/>
  <c r="H7"/>
  <c r="J7" s="1"/>
  <c r="H6"/>
  <c r="J6" s="1"/>
  <c r="H5"/>
  <c r="J5" s="1"/>
  <c r="H4"/>
  <c r="J4" s="1"/>
  <c r="H28" i="2" l="1"/>
  <c r="J3"/>
  <c r="J28" s="1"/>
  <c r="H3" i="5"/>
  <c r="H9" s="1"/>
  <c r="J3" l="1"/>
  <c r="J9" s="1"/>
  <c r="J23" i="1"/>
  <c r="K23" l="1"/>
  <c r="M23" s="1"/>
  <c r="L17"/>
  <c r="J3"/>
  <c r="F3" l="1"/>
  <c r="J28" l="1"/>
  <c r="K27"/>
  <c r="M27" s="1"/>
  <c r="K26"/>
  <c r="M26" s="1"/>
  <c r="J25"/>
  <c r="F25"/>
  <c r="J24"/>
  <c r="F24"/>
  <c r="J21"/>
  <c r="F21"/>
  <c r="M20"/>
  <c r="K24" l="1"/>
  <c r="M24" s="1"/>
  <c r="K21"/>
  <c r="M21" s="1"/>
  <c r="K25"/>
  <c r="M25" s="1"/>
  <c r="K28"/>
  <c r="M28" s="1"/>
  <c r="J19"/>
  <c r="F19"/>
  <c r="J18"/>
  <c r="F18"/>
  <c r="K18" l="1"/>
  <c r="M18" s="1"/>
  <c r="K19"/>
  <c r="M19" s="1"/>
  <c r="J17"/>
  <c r="F17"/>
  <c r="J16"/>
  <c r="F16"/>
  <c r="J15"/>
  <c r="F15"/>
  <c r="J14"/>
  <c r="F14"/>
  <c r="J13"/>
  <c r="F13"/>
  <c r="J12"/>
  <c r="F12"/>
  <c r="J11"/>
  <c r="F11"/>
  <c r="J10"/>
  <c r="F10"/>
  <c r="J9"/>
  <c r="F9"/>
  <c r="F8"/>
  <c r="K8" s="1"/>
  <c r="J7"/>
  <c r="F7"/>
  <c r="J6"/>
  <c r="F6"/>
  <c r="K15" l="1"/>
  <c r="M15" s="1"/>
  <c r="K17"/>
  <c r="M17" s="1"/>
  <c r="K10"/>
  <c r="M10" s="1"/>
  <c r="K14"/>
  <c r="M14" s="1"/>
  <c r="K16"/>
  <c r="M16" s="1"/>
  <c r="K6"/>
  <c r="K9"/>
  <c r="M9" s="1"/>
  <c r="K7"/>
  <c r="M7" s="1"/>
  <c r="K11"/>
  <c r="M11" s="1"/>
  <c r="K13"/>
  <c r="M13" s="1"/>
  <c r="M8"/>
  <c r="K12"/>
  <c r="M12" s="1"/>
  <c r="J5"/>
  <c r="F5"/>
  <c r="F4"/>
  <c r="J4"/>
  <c r="K4" l="1"/>
  <c r="M4" s="1"/>
  <c r="K5"/>
  <c r="M5" s="1"/>
  <c r="M6"/>
  <c r="K3"/>
  <c r="M3" l="1"/>
  <c r="M29" s="1"/>
  <c r="K29"/>
</calcChain>
</file>

<file path=xl/comments1.xml><?xml version="1.0" encoding="utf-8"?>
<comments xmlns="http://schemas.openxmlformats.org/spreadsheetml/2006/main">
  <authors>
    <author>林家合</author>
  </authors>
  <commentList>
    <comment ref="D3" authorId="0">
      <text>
        <r>
          <rPr>
            <b/>
            <sz val="9"/>
            <color indexed="81"/>
            <rFont val="細明體"/>
            <family val="3"/>
            <charset val="136"/>
          </rPr>
          <t>林家合</t>
        </r>
        <r>
          <rPr>
            <b/>
            <sz val="9"/>
            <color indexed="81"/>
            <rFont val="Tahoma"/>
            <family val="2"/>
          </rPr>
          <t>:</t>
        </r>
        <r>
          <rPr>
            <sz val="9"/>
            <color indexed="81"/>
            <rFont val="Tahoma"/>
            <family val="2"/>
          </rPr>
          <t xml:space="preserve">
</t>
        </r>
      </text>
    </comment>
  </commentList>
</comments>
</file>

<file path=xl/comments2.xml><?xml version="1.0" encoding="utf-8"?>
<comments xmlns="http://schemas.openxmlformats.org/spreadsheetml/2006/main">
  <authors>
    <author>林家合</author>
  </authors>
  <commentList>
    <comment ref="B2" authorId="0">
      <text>
        <r>
          <rPr>
            <b/>
            <sz val="9"/>
            <color indexed="81"/>
            <rFont val="細明體"/>
            <family val="3"/>
            <charset val="136"/>
          </rPr>
          <t>林家合</t>
        </r>
        <r>
          <rPr>
            <b/>
            <sz val="9"/>
            <color indexed="81"/>
            <rFont val="Tahoma"/>
            <family val="2"/>
          </rPr>
          <t>:</t>
        </r>
        <r>
          <rPr>
            <sz val="9"/>
            <color indexed="81"/>
            <rFont val="Tahoma"/>
            <family val="2"/>
          </rPr>
          <t xml:space="preserve">
</t>
        </r>
      </text>
    </comment>
  </commentList>
</comments>
</file>

<file path=xl/comments3.xml><?xml version="1.0" encoding="utf-8"?>
<comments xmlns="http://schemas.openxmlformats.org/spreadsheetml/2006/main">
  <authors>
    <author>林家合</author>
  </authors>
  <commentList>
    <comment ref="B2" authorId="0">
      <text>
        <r>
          <rPr>
            <b/>
            <sz val="9"/>
            <color indexed="81"/>
            <rFont val="細明體"/>
            <family val="3"/>
            <charset val="136"/>
          </rPr>
          <t>林家合</t>
        </r>
        <r>
          <rPr>
            <b/>
            <sz val="9"/>
            <color indexed="81"/>
            <rFont val="Tahoma"/>
            <family val="2"/>
          </rPr>
          <t>:</t>
        </r>
        <r>
          <rPr>
            <sz val="9"/>
            <color indexed="81"/>
            <rFont val="Tahoma"/>
            <family val="2"/>
          </rPr>
          <t xml:space="preserve">
</t>
        </r>
      </text>
    </comment>
    <comment ref="G3" authorId="0">
      <text>
        <r>
          <rPr>
            <b/>
            <sz val="9"/>
            <color indexed="81"/>
            <rFont val="細明體"/>
            <family val="3"/>
            <charset val="136"/>
          </rPr>
          <t>林家合</t>
        </r>
        <r>
          <rPr>
            <b/>
            <sz val="9"/>
            <color indexed="81"/>
            <rFont val="Tahoma"/>
            <family val="2"/>
          </rPr>
          <t>:</t>
        </r>
        <r>
          <rPr>
            <sz val="9"/>
            <color indexed="81"/>
            <rFont val="Tahoma"/>
            <family val="2"/>
          </rPr>
          <t xml:space="preserve">
</t>
        </r>
      </text>
    </comment>
  </commentList>
</comments>
</file>

<file path=xl/comments4.xml><?xml version="1.0" encoding="utf-8"?>
<comments xmlns="http://schemas.openxmlformats.org/spreadsheetml/2006/main">
  <authors>
    <author>林家合</author>
  </authors>
  <commentList>
    <comment ref="B2" authorId="0">
      <text>
        <r>
          <rPr>
            <b/>
            <sz val="9"/>
            <color indexed="81"/>
            <rFont val="細明體"/>
            <family val="3"/>
            <charset val="136"/>
          </rPr>
          <t>林家合</t>
        </r>
        <r>
          <rPr>
            <b/>
            <sz val="9"/>
            <color indexed="81"/>
            <rFont val="Tahoma"/>
            <family val="2"/>
          </rPr>
          <t>:</t>
        </r>
        <r>
          <rPr>
            <sz val="9"/>
            <color indexed="81"/>
            <rFont val="Tahoma"/>
            <family val="2"/>
          </rPr>
          <t xml:space="preserve">
</t>
        </r>
      </text>
    </comment>
  </commentList>
</comments>
</file>

<file path=xl/sharedStrings.xml><?xml version="1.0" encoding="utf-8"?>
<sst xmlns="http://schemas.openxmlformats.org/spreadsheetml/2006/main" count="886" uniqueCount="654">
  <si>
    <t>匯入銀行、戶名及帳號資料</t>
    <phoneticPr fontId="1" type="noConversion"/>
  </si>
  <si>
    <t>總價</t>
    <phoneticPr fontId="1" type="noConversion"/>
  </si>
  <si>
    <t>相關證據及出處</t>
    <phoneticPr fontId="1" type="noConversion"/>
  </si>
  <si>
    <t>單價
（美元）</t>
    <phoneticPr fontId="1" type="noConversion"/>
  </si>
  <si>
    <t>數量
（克）</t>
    <phoneticPr fontId="1" type="noConversion"/>
  </si>
  <si>
    <t>97年7月29日自某不詳帳戶匯款入Barclays Bank
James Robinson
GB17BARC20000053220855號帳戶</t>
    <phoneticPr fontId="1" type="noConversion"/>
  </si>
  <si>
    <t>略</t>
    <phoneticPr fontId="1" type="noConversion"/>
  </si>
  <si>
    <t>37,650歐元</t>
    <phoneticPr fontId="1" type="noConversion"/>
  </si>
  <si>
    <t>編號</t>
    <phoneticPr fontId="1" type="noConversion"/>
  </si>
  <si>
    <t>差額
(美元)</t>
    <phoneticPr fontId="1" type="noConversion"/>
  </si>
  <si>
    <t>96年12月6日自彰化銀行匯款入Bank 0f China Zhenjiang（中國銀行鎮江分行）
DANYANG  FLYSUN  CORPORATION
44321208093001號帳戶</t>
    <phoneticPr fontId="1" type="noConversion"/>
  </si>
  <si>
    <t>97年1月7日自彰化銀行匯款入Bank 0f China Zhenjiang（中國銀行鎮江分行）
DANYANG  FLYSUN  CORPORATION
44321208093001號帳戶</t>
    <phoneticPr fontId="1" type="noConversion"/>
  </si>
  <si>
    <t>97年3月18日自彰化銀行匯款入Bank 0f China Zhenjiang（中國銀行鎮江分行）
DANYANG  FLYSUN  CORPORATION
44321208093001號帳戶</t>
    <phoneticPr fontId="1" type="noConversion"/>
  </si>
  <si>
    <t>於某不詳之日自U PORT帳戶匯款入Barclays Bank
James Robinson
GB17BARC20000053220855號帳戶</t>
    <phoneticPr fontId="1" type="noConversion"/>
  </si>
  <si>
    <t>97年5月22日自彰化銀行匯款入Bank 0f China Zhenjiang（中國銀行鎮江分行）
DANYANG  FLYSUN  CORPORATION
44321208093001號帳戶</t>
    <phoneticPr fontId="1" type="noConversion"/>
  </si>
  <si>
    <t>40.3
歐元</t>
    <phoneticPr fontId="1" type="noConversion"/>
  </si>
  <si>
    <t>40,300
歐元</t>
    <phoneticPr fontId="1" type="noConversion"/>
  </si>
  <si>
    <t>98年10月16日自華南銀行銡麗公司700970085352號帳戶以Champion Beta名義匯款入Barclays Bank
James Robinson75402655號帳戶</t>
    <phoneticPr fontId="1" type="noConversion"/>
  </si>
  <si>
    <t>99年2月23日自華南銀行銡麗公司700970085352號帳戶以Champion Beta CO.,LTD名義匯款入Barclays Bank
James Robinson GB17BARC20000053220855號帳戶</t>
    <phoneticPr fontId="1" type="noConversion"/>
  </si>
  <si>
    <t>99年3月15日自華南銀行銡麗公司700970085352號帳戶以Champion Beta CO.,LTD名義匯款入Barclays Bank
James Robinson
GB17BARC20000053220855號帳戶</t>
    <phoneticPr fontId="1" type="noConversion"/>
  </si>
  <si>
    <t>99年5月13日自彰化銀行匯款入Bank 0f China Zhenjiang（中國銀行鎮江分行）
JIANGSU ZHONGFEI  OPTICAL CO.,LTD44568608091014號帳戶</t>
    <phoneticPr fontId="1" type="noConversion"/>
  </si>
  <si>
    <t>99年4月30日自華南銀行銡麗公司700970085352號帳戶以Champion Beta CO.,LTD名義匯款入Barclays Bank
Vivimed Labs Europe Ltd
GB17BARC20000053220855號帳戶</t>
    <phoneticPr fontId="1" type="noConversion"/>
  </si>
  <si>
    <t>99年6月10日自彰化銀行匯款入Bank 0f China Zhenjiang（中國銀行鎮江分行）
JIANGSU ZHONGFEI  OPTICAL CO.,LTD44568608091014號帳戶</t>
    <phoneticPr fontId="1" type="noConversion"/>
  </si>
  <si>
    <t>99年7月20日自彰化銀行匯款入Bank 0f China Zhenjiang（中國銀行鎮江分行）
JIANGSU ZHONGFEI  OPTICAL CO.,LTD44568608091014號帳戶</t>
    <phoneticPr fontId="1" type="noConversion"/>
  </si>
  <si>
    <t>99年7月9日自華南銀行銡麗公司700970085352號帳戶以Champion Beta CO.,LTD名義匯款入Barclays Bank
Vivimed Labs Europe Ltd
GB17BARC20000053220855號帳戶</t>
    <phoneticPr fontId="1" type="noConversion"/>
  </si>
  <si>
    <t>99年9月2日自彰化銀行匯款入Bank 0f China Zhenjiang（中國銀行鎮江分行）
JIANGSU ZHONGFEI  OPTICAL CO.,LTD44568608091014號帳戶</t>
    <phoneticPr fontId="1" type="noConversion"/>
  </si>
  <si>
    <t>99年8月12日自華南銀行銡麗公司700970085352號帳戶以Champion Beta CO.,LTD名義匯款入Barclays Bank
Vivimed Labs Europe Ltd
GB17BARC20000053220855號帳戶</t>
    <phoneticPr fontId="1" type="noConversion"/>
  </si>
  <si>
    <t>99年11月15日自彰化銀行匯款入Bank 0f China Zhenjiang（中國銀行鎮江分行）
JIANGSU ZHONGFEI  OPTICAL CO.,LTD44568608091014號帳戶</t>
    <phoneticPr fontId="1" type="noConversion"/>
  </si>
  <si>
    <t>99年5月24日自華南銀行銡麗公司700970085352號帳戶以Champion Beta CO.,LTD名義匯款入Barclays Bank
Vivimed Labs Europe Ltd
GB17BARC20000053220855號帳戶</t>
    <phoneticPr fontId="1" type="noConversion"/>
  </si>
  <si>
    <t>99年10月25日自華南銀行銡麗公司700970085352號帳戶以Champion Beta CO.,LTD名義匯款入Barclays Bank
Vivimed Labs Europe Ltd
GB17BARC20000053220855號帳戶</t>
    <phoneticPr fontId="1" type="noConversion"/>
  </si>
  <si>
    <t>100年3月15日自彰化銀行匯款入Bank 0f China Zhenjiang（中國銀行鎮江分行）
JIANGSU ZHONGFEI  OPTICAL CO.,LTD44568608091014號帳戶</t>
    <phoneticPr fontId="1" type="noConversion"/>
  </si>
  <si>
    <t>100年4月21日自大眾銀行匯款入Bank 0f China Zhenjiang（中國銀行鎮江分行）
JIANGSU ZHONGFEI  OPTICAL CO.,LTD44568608091014號帳戶</t>
    <phoneticPr fontId="1" type="noConversion"/>
  </si>
  <si>
    <t>100年4月1日自華南銀行銡麗公司700970085352號帳戶以Champion Beta CO.,LTD名義匯款入Barclays Bank
Vivimed Labs Europe Ltd
GB17BARC20000053220855號帳戶</t>
    <phoneticPr fontId="1" type="noConversion"/>
  </si>
  <si>
    <t>100年6月2日自大眾銀行匯款入Bank 0f China Zhenjiang（中國銀行鎮江分行）
JIANGSU ZHONGFEI  OPTICAL CO.,LTD44568608091014號帳戶</t>
    <phoneticPr fontId="1" type="noConversion"/>
  </si>
  <si>
    <t>100年6月30日自大眾銀行匯款入Bank 0f China Zhenjiang（中國銀行鎮江分行）
JIANGSU ZHONGFEI  OPTICAL CO.,LTD44568608091014號帳戶</t>
    <phoneticPr fontId="1" type="noConversion"/>
  </si>
  <si>
    <t>100年6月1自華南銀行銡麗公司700970085352號帳戶以Champion Beta CO.,LTD名義匯款入Barclays Bank
Vivimed Labs Europe Ltd
GB17BARC20000053220855號帳戶</t>
    <phoneticPr fontId="1" type="noConversion"/>
  </si>
  <si>
    <t>100年6月22日自華南銀行銡麗公司700970085352號帳戶以Champion Beta CO.,LTD名義匯款入Barclays Bank
Vivimed Labs Europe Ltd
GB17BARC20000053220855號帳戶</t>
    <phoneticPr fontId="1" type="noConversion"/>
  </si>
  <si>
    <t>100年4月28自華南銀行銡麗公司700970085352號帳戶以Champion Beta CO.,LTD名義匯款入Barclays Bank
Vivimed Labs Europe Ltd
GB17BARC20000053220855號帳戶</t>
    <phoneticPr fontId="1" type="noConversion"/>
  </si>
  <si>
    <t>100年7月19日自華南銀行銡麗公司700970085352號帳戶以Champion Beta CO.,LTD名義匯款入Barclays Bank
Vivimed Labs Europe Ltd
GB17BARC20000053220855號帳戶</t>
    <phoneticPr fontId="1" type="noConversion"/>
  </si>
  <si>
    <t>100年9月30日自華南銀行銡麗公司700970085352號帳戶以Champion Beta CO.,LTD名義匯款入Barclays Bank
Vivimed Labs Europe Ltd
GB17BARC2000000891487號帳戶</t>
    <phoneticPr fontId="1" type="noConversion"/>
  </si>
  <si>
    <t>100年12月2日自華南銀行銡麗公司700970085352號帳戶以Champion Beta CO.,LTD名義匯款入Barclays Bank
Vivimed Labs Europe Ltd
GB17BARC20000053220855號帳戶</t>
    <phoneticPr fontId="1" type="noConversion"/>
  </si>
  <si>
    <t>101年2月17日自華南銀行銡麗公司700970085352號帳戶以Champion Beta CO.,LTD名義匯款入Barclays Bank
Vivimed Labs Europe Ltd
GB17BARC20000053220855號帳戶</t>
    <phoneticPr fontId="1" type="noConversion"/>
  </si>
  <si>
    <t>100年8月11日自大眾銀行匯款入Bank 0f China Zhenjiang（中國銀行鎮江分行）
JIANGSU ZHONGFEI  OPTICAL CO.,LTD44568608091014號帳戶</t>
    <phoneticPr fontId="1" type="noConversion"/>
  </si>
  <si>
    <t>100年10月31日自大眾銀行匯款入Bank 0f China Zhenjiang（中國銀行鎮江分行）
JIANGSU ZHONGFEI  OPTICAL CO.,LTD44568608091014號帳戶</t>
    <phoneticPr fontId="1" type="noConversion"/>
  </si>
  <si>
    <t>100年7月15日自大眾銀行匯款入Bank 0f China Zhenjiang（中國銀行鎮江分行）
JIANGSU ZHONGFEI  OPTICAL CO.,LTD44568608091014號帳戶</t>
    <phoneticPr fontId="1" type="noConversion"/>
  </si>
  <si>
    <t>101年3月8日自彰化銀行匯款入Bank 0f China Zhenjiang（中國銀行鎮江分行）
JIANGSU ZHONGFEI  OPTICAL CO.,LTD540458232777號帳戶</t>
    <phoneticPr fontId="1" type="noConversion"/>
  </si>
  <si>
    <t>98年7月7日自華南銀行銡麗公司700970085352號帳戶轉匯入Barclays Bank
James Robinson
GB17BARC20000053220855號帳戶</t>
    <phoneticPr fontId="1" type="noConversion"/>
  </si>
  <si>
    <t>98年4月8日自華南銀行銡麗公司700970085352號帳戶轉匯入Barclays Bank
James Robinson
GB17BARC20000053220855號帳戶</t>
    <phoneticPr fontId="1" type="noConversion"/>
  </si>
  <si>
    <t>編號</t>
    <phoneticPr fontId="1" type="noConversion"/>
  </si>
  <si>
    <t>以Champion Beta名義匯款之資料</t>
    <phoneticPr fontId="1" type="noConversion"/>
  </si>
  <si>
    <t>INVOICE金額</t>
    <phoneticPr fontId="1" type="noConversion"/>
  </si>
  <si>
    <t>相關證據及出處</t>
    <phoneticPr fontId="1" type="noConversion"/>
  </si>
  <si>
    <t>合計</t>
    <phoneticPr fontId="1" type="noConversion"/>
  </si>
  <si>
    <t>熒茂公司之匯款資料</t>
  </si>
  <si>
    <t>熒茂公司依前揭偽造之Vivimed Labs Europe Ltd PI上載付款帳戶支付價款，附此敘明。</t>
  </si>
  <si>
    <t>報關文件資料</t>
    <phoneticPr fontId="1" type="noConversion"/>
  </si>
  <si>
    <t>隨機文件資料</t>
    <phoneticPr fontId="1" type="noConversion"/>
  </si>
  <si>
    <t>100年4月8日、100年4月29日ARTICULOS OPTICOS 分別匯入銡麗公司華銀700970085352號帳戶6,659.38美元、15,529.22美元(均已扣除相關費用計87.4美元)</t>
    <phoneticPr fontId="1" type="noConversion"/>
  </si>
  <si>
    <t>99年9月8日、99年10月1日ARTICULOS OPTICOS分別 匯入銡麗公司華銀700970085352號帳戶9,959.79美元、22,797.52美元(均已扣除相關費用)</t>
    <phoneticPr fontId="1" type="noConversion"/>
  </si>
  <si>
    <t>100年9月23日ARTICULOS OPTICOS匯入銡麗公司華銀700970085352號帳戶42,132.97美元(已扣除相關費用計23.03美元)</t>
    <phoneticPr fontId="1" type="noConversion"/>
  </si>
  <si>
    <t>100年6月21日、100年7月27日DANA OPTICS分別 匯入銡麗公司華銀700970085352號帳戶16,088.09美元、14,967.04美元(均已扣除相關費用)</t>
    <phoneticPr fontId="1" type="noConversion"/>
  </si>
  <si>
    <t>100年4月21日、100年5月13日DANA OPTICS分別 匯入銡麗公司華銀700970085352號帳戶31,923.58美元、14,967.01美元(均已扣除相關費用)</t>
    <phoneticPr fontId="1" type="noConversion"/>
  </si>
  <si>
    <t>99年9月24日、99年10月27日、99年11月25日DANA OPTICS先後 匯入銡麗公司華銀700970085352號帳戶9,967.66美元、20,539.49美元、12,967.42美元(均已扣除相關費用)</t>
    <phoneticPr fontId="1" type="noConversion"/>
  </si>
  <si>
    <t>100年1月3日、100年1月20日CHEMMANUR分別 匯入銡麗公司華銀700970085352號帳戶10,493.13美元、23,690.10美元美元(均已扣除相關費用)</t>
    <phoneticPr fontId="1" type="noConversion"/>
  </si>
  <si>
    <t>101年7月30日、101年8月3日CASAL VISION分別 匯入銡麗公司華銀700970085352號帳戶34,971.33美元、15,430.58美元(均已扣除相關費用)</t>
    <phoneticPr fontId="1" type="noConversion"/>
  </si>
  <si>
    <t>101年7月20日GLOBAL MEGA 匯入銡麗公司華銀700970085352號帳戶9,112.32美元(已扣除相關費用)</t>
    <phoneticPr fontId="1" type="noConversion"/>
  </si>
  <si>
    <t>101年8月10日、101年9月26日ARTICULOS OPTICOS分別 匯入銡麗公司華銀700970085352號帳戶19,896.87美元、46,456.13美元(均已扣除相關費用)</t>
    <phoneticPr fontId="1" type="noConversion"/>
  </si>
  <si>
    <t>101年10月5日CASAL VISION 匯入銡麗公司華銀700970085352號帳戶13,729.51美元(已扣除相關費用)</t>
    <phoneticPr fontId="1" type="noConversion"/>
  </si>
  <si>
    <t>101年8月14日、101年11月29日HIGH TEC LENS分別 匯入銡麗公司華銀700970085352號帳戶14,214.36美元、5,493.13美元(均已扣除相關費用)</t>
    <phoneticPr fontId="1" type="noConversion"/>
  </si>
  <si>
    <t>101年11月27日、101年11月28日、101年12月10日CASAL VISION先後 匯入銡麗公司華銀700970085352號帳戶9,971.12美元、22,971.13美元及5,322.12美元(均已扣除相關費用)</t>
    <phoneticPr fontId="1" type="noConversion"/>
  </si>
  <si>
    <t>101年11月21日TOPSA PRODUCTOS OPTICOS 匯入銡麗公司華銀700970085352號帳戶104,586.24美元(已扣除相關費用)</t>
    <phoneticPr fontId="1" type="noConversion"/>
  </si>
  <si>
    <t>102年2月18日ROZIN OPTICAL INTERNATION匯入銡麗公司華銀700970085352號帳戶34,943.25美元(已扣除相關費用)</t>
    <phoneticPr fontId="1" type="noConversion"/>
  </si>
  <si>
    <t>101年12月22日ROZIN OPTICAL INTERNATION匯入銡麗公司華銀700970085352號帳戶33,363.21美元(已扣除相關費用)</t>
    <phoneticPr fontId="1" type="noConversion"/>
  </si>
  <si>
    <t>101年10月19日JKC INTERNATIONAL 匯入銡麗公司華銀700970085352號帳戶74,441.15美元(已扣除相關費用)</t>
    <phoneticPr fontId="1" type="noConversion"/>
  </si>
  <si>
    <t>102年4月19日ROZIN OPTICAL INTERNATION匯入銡麗公司華銀700970085352號帳戶29,519.29美元(已扣除相關費用)</t>
    <phoneticPr fontId="1" type="noConversion"/>
  </si>
  <si>
    <t>102年2月23日TOPSA PRODUCTOS OPTICOS 匯入銡麗公司華銀700970085352號帳戶54,234.14美元(已扣除相關費用)</t>
    <phoneticPr fontId="1" type="noConversion"/>
  </si>
  <si>
    <t>102年5月27日NANCY RIVERA LASSC 匯入銡麗公司華銀700970085352號帳戶3,978.10美元(已扣除相關費用)</t>
    <phoneticPr fontId="1" type="noConversion"/>
  </si>
  <si>
    <t>102年5月31日ROZIN OPTICAL INTERNATION匯入銡麗公司華銀700970085352號帳戶16,360.32美元(已扣除相關費用)</t>
    <phoneticPr fontId="1" type="noConversion"/>
  </si>
  <si>
    <t>102年1月4日至102年3月27日GLOBAL MEGA 匯入銡麗公司華銀700970085352號帳戶計21,231.2美元(均已扣除相關費用)</t>
    <phoneticPr fontId="1" type="noConversion"/>
  </si>
  <si>
    <t>102年2月23日、102年3月22日ARTICULOS OPTICOS分別 匯入銡麗公司華銀700970085352號帳戶14,313.92美元、33,428.21美元(均已扣除相關費用)</t>
    <phoneticPr fontId="1" type="noConversion"/>
  </si>
  <si>
    <t>102年4月23日至102年6月4日止DISCOUNT OPTICAL匯入銡麗公司華銀700970085352號帳戶計24,081.27美元(均已扣除相關費用)</t>
    <phoneticPr fontId="1" type="noConversion"/>
  </si>
  <si>
    <t>說明</t>
    <phoneticPr fontId="1" type="noConversion"/>
  </si>
  <si>
    <t>於97年10月31日、97年12月25日自彰化銀行分別匯款39,000美元Bank 0f China Zhenjiang（中國銀行鎮江分行）DANYANG  FLYSUN  CORPORATION
44321208093001號帳戶、SHINHAN BANK(上海銀行)VISION CLEW CO.,LTD180004445179號帳戶</t>
    <phoneticPr fontId="1" type="noConversion"/>
  </si>
  <si>
    <t>於100年2月14日以Champion Beta CO.,LTD名義匯款入Barclays Bank
Vivimed Labs Europe Ltd
GB17BARC20000053220855號帳戶</t>
    <phoneticPr fontId="1" type="noConversion"/>
  </si>
  <si>
    <t>101年1月3日(原調八卷附表序號27、28誤載為100年12月31日)自大眾銀行匯款入Bank 0f China Zhenjiang（中國銀行鎮江分行）
JIANGSU ZHONGFEI  OPTICAL CO.,LTD44568608091014號帳戶</t>
    <phoneticPr fontId="1" type="noConversion"/>
  </si>
  <si>
    <t>101年4月26日自彰化銀行匯款入Bank 0f China Zhenjiang（中國銀行鎮江分行）
JIANGSU ZHONGFEI  OPTICAL CO.,LTD540458232777號帳戶</t>
    <phoneticPr fontId="1" type="noConversion"/>
  </si>
  <si>
    <t>99年11月4日以GLOBAL VISION EYEWEAR名義匯入熒茂公司玉山銀0082441012488號帳戶13,992美元(已扣除相關費用)</t>
    <phoneticPr fontId="1" type="noConversion"/>
  </si>
  <si>
    <t>100年1月12日以GLOBAL VISION EYEWEAR名義匯入熒茂公司玉山銀0082441012488號帳戶28,980美元(已扣除相關費用)</t>
    <phoneticPr fontId="1" type="noConversion"/>
  </si>
  <si>
    <t>100年4月20日以CASSIDY LENS CORP名義匯入熒茂公司彰銀8119226819600號帳戶49,985美元(已扣除相關費用)</t>
    <phoneticPr fontId="1" type="noConversion"/>
  </si>
  <si>
    <t>100年5月16日以COMERCIO INTERNATIONAL名義匯入熒茂公司彰銀8119226819600號帳戶29,810美元(已扣除相關費用)</t>
    <phoneticPr fontId="1" type="noConversion"/>
  </si>
  <si>
    <t>100年7月22日以COMERCIO INTERNATIONAL名義匯入熒茂公司彰銀8119226819600號帳戶28,326.5美元(已扣除相關費用)</t>
    <phoneticPr fontId="1" type="noConversion"/>
  </si>
  <si>
    <t>100年10月19日以ACE DEVISE LTD名義匯入熒茂公司彰銀8119226819600號帳戶28,974美元(已扣除相關費用)</t>
    <phoneticPr fontId="1" type="noConversion"/>
  </si>
  <si>
    <t>101年1月30日以COMERCIO INTERNATIONAL名義匯入熒茂公司彰銀8119226819600號帳戶58,339.5美元(已扣除相關費用)</t>
    <phoneticPr fontId="1" type="noConversion"/>
  </si>
  <si>
    <t>於97年7月22日、97年8月8日(調八卷第68頁附表序號5漏載)自彰化銀行各匯款19,500美元計39,000美元入Bank 0f China Zhenjiang（中國銀行鎮江分行）
DANYANG  FLYSUN  CORPORATION
44321208093001號帳戶</t>
    <phoneticPr fontId="1" type="noConversion"/>
  </si>
  <si>
    <t>99年11月30日以LENS DEPOT名義匯入熒茂公司彰銀8119226819600號帳戶115,000美元</t>
    <phoneticPr fontId="1" type="noConversion"/>
  </si>
  <si>
    <t>100年8月15日以LENS DEPOT名義匯入熒茂公司彰銀8119226819600號帳戶200,000美元</t>
    <phoneticPr fontId="1" type="noConversion"/>
  </si>
  <si>
    <t>101年2月16日以LENS DEPOT名義匯入熒茂公司彰銀8119226819600號帳戶100,000美元</t>
    <phoneticPr fontId="1" type="noConversion"/>
  </si>
  <si>
    <t>101年10月2日以LENS DEPOT名義匯入熒茂公司彰銀8119226819600號帳戶150,000美元，又於101年10月18日以KUO,YAO-CHUNG名義匯入前揭帳戶62,520.47美元(已扣除相關費用)</t>
    <phoneticPr fontId="1" type="noConversion"/>
  </si>
  <si>
    <t>102年12月5日以LENS DEPOT名義匯入熒茂公司彰銀8119226819600號帳戶65,878.75美元(已扣除相關費用)</t>
    <phoneticPr fontId="1" type="noConversion"/>
  </si>
  <si>
    <t>熒茂公司Commerical Invoice(含Packing List)、轉帳傳票(含立帳及沖帳)、出口報單、彰化銀行匯入匯款憑證、隨機文件(含Invoice、Packing List)(見資料卷三第161至167頁、調四卷第70至73頁)</t>
  </si>
  <si>
    <t>101年10月11日以KOREA OPTICAL CO.,LTD名義匯入熒茂公司玉山銀0082441012488號帳戶12,529.30美元(已扣除相關費用)</t>
    <phoneticPr fontId="1" type="noConversion"/>
  </si>
  <si>
    <t>熒茂公司Commerical Invoice(含Packing List)、轉帳傳票(含立帳及沖帳)、出口報單、玉山銀行匯入匯款憑證、隨機文件(含Invoice、Packing List)(見資料卷三第189至193頁、調四卷第86至89頁)</t>
    <phoneticPr fontId="1" type="noConversion"/>
  </si>
  <si>
    <t>100年9月29日以1/OPAK OPTIK SAN VE TIC ANONIM SIRK名義匯入熒茂公司彰銀81192268196900號帳戶7,025.95美元，又於100年10月4日以BETA OPTIK名義匯入該公司玉山銀0082441012488號帳戶14,954美元，又於100年11月9日以SK 2010 SA DE CV名義匯入前揭彰銀帳戶18,362美元(均已扣除相關費用)</t>
    <phoneticPr fontId="1" type="noConversion"/>
  </si>
  <si>
    <t>101年6月7日以NICESMART OPTICAL名義分別匯款入熒茂公司彰銀81192268196900號帳戶40,432.95美元</t>
    <phoneticPr fontId="1" type="noConversion"/>
  </si>
  <si>
    <t>以GENESIS VISION INC於101年6月5日開立之票據各支付43,902.6美元及36,086.75美元</t>
    <phoneticPr fontId="1" type="noConversion"/>
  </si>
  <si>
    <t>98年9月2日自南銀行銡麗公司700970085352號帳戶以Champion Beta名義匯款入Barclays Bank
James Robinson75402655號帳戶</t>
    <phoneticPr fontId="1" type="noConversion"/>
  </si>
  <si>
    <t>發票日期：
101年4月20日
發票號碼：
MDX-032812號
賣方：JKC INTERNATIONAL（永工一路）
買方：JAIRO RAMIREZ  
付款條件：略</t>
    <phoneticPr fontId="1" type="noConversion"/>
  </si>
  <si>
    <t>報關日期：
101年5月31日
發票日期：
101年5月16日
發票號碼：
MDX-051612號
買方：
CB OPTICAL CO.,LTD.</t>
    <phoneticPr fontId="1" type="noConversion"/>
  </si>
  <si>
    <t>發票日期：
101年5月24日
發票號碼：
MDX-042912號
賣方：
CHAMPION BETA CO.,LTD.(永工一路)    
買方：
EL IMPERIO 
付款條件:略</t>
    <phoneticPr fontId="1" type="noConversion"/>
  </si>
  <si>
    <t xml:space="preserve">報關日期：
101年5月23日
發票日期：
101年5月24日
發票號碼：
MDX-042912號
買方：MARC LENS INC
</t>
    <phoneticPr fontId="1" type="noConversion"/>
  </si>
  <si>
    <t>報關日期：
101年7月19日
發票日期：
101年7月18日
發票號碼：
MDX-070512號
買方：
MARC LENS INC</t>
    <phoneticPr fontId="1" type="noConversion"/>
  </si>
  <si>
    <t>報關日期：
101年6月28日
發票日期：
101年6月27日
發票號碼：
MDX-052912、060612及061412號
買方：
MARC LENS INC</t>
    <phoneticPr fontId="1" type="noConversion"/>
  </si>
  <si>
    <t>發票日期：
101年6月27日
發票號碼：
MDX-052912、060612及061412號
賣方：
CHAMPION BETA CO.,LTD. (永工一路)    
買方：
CASAL VISION  
付款條件：略</t>
    <phoneticPr fontId="1" type="noConversion"/>
  </si>
  <si>
    <t>報關日期：
101年7月26日
發票日期：
101年7月20日
發票號碼：
MDX-072012號
買方：
CB OPTICAL CO.,LTD.</t>
    <phoneticPr fontId="1" type="noConversion"/>
  </si>
  <si>
    <t>報關日期：
101年7月23日
發票日期：
101年7月24日
發票號碼：
MDX-070212號
買方：MARC LENS INC</t>
    <phoneticPr fontId="1" type="noConversion"/>
  </si>
  <si>
    <t>報關日期：
101年8月27日
發票日期：
101年8月24日
發票號碼：
MDX-082412號
買方：CB OPTICAL CO.,LTD.</t>
    <phoneticPr fontId="1" type="noConversion"/>
  </si>
  <si>
    <t>發票日期：
101年8月24日
發票號碼：
CBC-082412號
賣方：CHAMPION BETA CO.,LTD. (永工一路)    
買方：ARTICULOS OPTICOS
付款條件：T/T in Advance</t>
    <phoneticPr fontId="1" type="noConversion"/>
  </si>
  <si>
    <t>發票日期：
101年8月27日
發票號碼：
MDX-081312&amp;082112號
賣方：CHAMPION BETA CO.,LTD. (永工一路)    
買方：CASAL VISION  
付款條件:略</t>
    <phoneticPr fontId="1" type="noConversion"/>
  </si>
  <si>
    <t>報關日期：
101年8月29日
發票日期：
101年8月28日
發票號碼：
MDX-081312&amp;082112號
買方：MARC LENS INC</t>
    <phoneticPr fontId="1" type="noConversion"/>
  </si>
  <si>
    <t>報關日期：
101年8月29日
發票日期：
101年8月28日
發票號碼：
MDX-082812號
買方：CB OPTICAL CO.,LTD.</t>
    <phoneticPr fontId="1" type="noConversion"/>
  </si>
  <si>
    <t>報關日期：101年9月27日
發票日期：101年9月26日
發票號碼：
MDX-083112&amp;092012號
買方：MARC LENS INC</t>
    <phoneticPr fontId="1" type="noConversion"/>
  </si>
  <si>
    <t>報關日期：
101年10月2日
發票日期：
101年9月28日
發票號碼：
MDX-092812號
買方：CB OPTICAL CO.,LTD.</t>
    <phoneticPr fontId="1" type="noConversion"/>
  </si>
  <si>
    <t>報關日期：
101年10月17日
發票日期：
101年10月17日
發票號碼：
MDX-101712號
買方：CB OPTICAL CO.,LTD.</t>
    <phoneticPr fontId="1" type="noConversion"/>
  </si>
  <si>
    <t>報關日期：
101年10月25日
發票日期：
101年10月25日
發票號碼：
MDX-092512號
買方：CB OPTICAL CO.,LTD.</t>
    <phoneticPr fontId="1" type="noConversion"/>
  </si>
  <si>
    <t>發票日期：
101年10月25日
發票號碼：
MDX-092512號
賣方：JKC INTERNATIONAL（永工一路）
買方：JAIRO RAMIREZ  
付款條件：略</t>
    <phoneticPr fontId="1" type="noConversion"/>
  </si>
  <si>
    <t>發票日期：
101年11月21日
發票號碼：
MDX-112112號
賣方：CHAMPION BETA CO.,LTD. (江蘇丹陽)    
買方：DISCOUNT OPTICAL 
付款條件：略</t>
    <phoneticPr fontId="1" type="noConversion"/>
  </si>
  <si>
    <t>報關日期：
101年12月19日
發票日期：
101年12月18日
發票號碼：
MDX-121812號
買方：CB OPTICAL CO.,LTD.</t>
    <phoneticPr fontId="1" type="noConversion"/>
  </si>
  <si>
    <t>發票日期：
101年12月18日
發票號碼：
CBC 121812號
賣方：CHAMPION BETA CO.,LTD.
買方：ROZIN OPTICAL INTERNATION
付款條件：T/T 120 days upon receipt</t>
    <phoneticPr fontId="1" type="noConversion"/>
  </si>
  <si>
    <t>報關日期：
102年1月7日
發票日期：
102年1月7日
發票號碼：
MDX-010713號
買方：CB OPTICAL CO.,LTD.</t>
    <phoneticPr fontId="1" type="noConversion"/>
  </si>
  <si>
    <t>發票日期：
102年1月7日
發票號碼：
MDX-010713號
賣方：CHAMPION BETA CO.,LTD. (江蘇丹陽)    
買方：TOPSA PRODUCTOS OPTICOS(起訴書附表誤載為 TOPSA OPTICOS)  
付款條件:略</t>
    <phoneticPr fontId="1" type="noConversion"/>
  </si>
  <si>
    <t>報關日期：
102年1月24日
發票日期：
102年1月24日
發票號碼：
MDX-012413號
買方：CB OPTICAL CO.,LTD.</t>
    <phoneticPr fontId="1" type="noConversion"/>
  </si>
  <si>
    <t>報關日期：
102年1月29日
發票日期：
102年1月28日
發票號碼：
MDX-012813號
買方：CB OPTICAL CO.,LTD.</t>
    <phoneticPr fontId="1" type="noConversion"/>
  </si>
  <si>
    <t>發票日期：
102年1月28日
發票號碼：
CBC-012813號
賣方：CHAMPION BETA CO.,LTD.
買方：ROZIN OPTICAL INTERNATION
付款條件:T/T 120 days upon receipt</t>
    <phoneticPr fontId="1" type="noConversion"/>
  </si>
  <si>
    <t>發票日期：
102年1月31日
發票號碼：
CB-012113號
賣方：CHAMPION BETA CO.,LTD. (永工一路)    
買方：GLOBAL MEGA 
付款條件:略</t>
    <phoneticPr fontId="1" type="noConversion"/>
  </si>
  <si>
    <t>報關日期：
102年2月27日
發票日期：
102年2月26日
發票號碼：
MDX-022613號
買方：CB OPTICAL CO.,LTD.</t>
    <phoneticPr fontId="1" type="noConversion"/>
  </si>
  <si>
    <t>發票日期：
102年2月26日
發票號碼：
CBC-022613號
賣方：CHAMPION BETA CO.,LTD. (永工一路)    
買方：ARTICULOS OPTICOS
付款條件:T/T in Advance</t>
    <phoneticPr fontId="1" type="noConversion"/>
  </si>
  <si>
    <t>報關日期：
102年3月28日
發票日期：
103年3月26日
發票號碼：
MDX-032613號
買方：MARC LENS INC</t>
    <phoneticPr fontId="1" type="noConversion"/>
  </si>
  <si>
    <t>發票日期：102年3月26日
發票號碼：
MDX-032613號
賣方：CHAMPION BETA CO.,LTD. (江蘇丹陽)    
買方：DISCOUNT OPTICAL 
付款條件：略</t>
    <phoneticPr fontId="1" type="noConversion"/>
  </si>
  <si>
    <t>99年10月29日以CASSIDY LENS CORP名義匯入熒茂公司彰銀8119226819600號帳戶27,381美元(已扣除相關費用)</t>
    <phoneticPr fontId="1" type="noConversion"/>
  </si>
  <si>
    <t>於101年5月10日不詳之人匯款29,500美元入熒茂公司合庫岡山03300665000028號帳戶</t>
    <phoneticPr fontId="1" type="noConversion"/>
  </si>
  <si>
    <t>李淑玲
郭玉秀</t>
    <phoneticPr fontId="1" type="noConversion"/>
  </si>
  <si>
    <t>報關日期：
101年5月23日
發票日期：
101年5月23日
發票號碼：
MDX-042312號
買方：CB OPTICAL CO.,LTD.</t>
    <phoneticPr fontId="1" type="noConversion"/>
  </si>
  <si>
    <t>發票日期：
101年5月23日
發票號碼：
MDX-042312號
賣方：CHAMPION BETA CO.,LTD.
買方：MEDICINA Y DIAGNOSTICO DE LA VISION ,S.A.</t>
    <phoneticPr fontId="1" type="noConversion"/>
  </si>
  <si>
    <t>MEDICINA Y公司分別於101年4月27日、5月23日 匯入銡麗公司華銀700970085352號帳戶6,993.15美元及16,569.15美元(均已扣除相關費用)</t>
    <phoneticPr fontId="1" type="noConversion"/>
  </si>
  <si>
    <t>報關日期：
101年8月23日
發票日期：
101年8月23日
發票號碼：
MDX-072712號
買方：CB OPTICAL CO.,LTD.</t>
    <phoneticPr fontId="1" type="noConversion"/>
  </si>
  <si>
    <t>發票日期：
101年8月23日
發票號碼：
MDX-072712號
賣方：CHAMPION BETA CO.,LTD.
買方：MEDICINA Y DIAGNOSTICO DE LA VISION ,S.A.</t>
    <phoneticPr fontId="1" type="noConversion"/>
  </si>
  <si>
    <t>MEDICINA Y公司分別於101年8月22日、10月5日 匯入銡麗公司華銀700970085352號帳戶5,892.42美元及3,493.16美元(均已扣除相關費用)</t>
    <phoneticPr fontId="1" type="noConversion"/>
  </si>
  <si>
    <t>報關日期：
101年10月23日
發票日期：
101年10月23日
發票號碼：
MDX-100112號
買方：CB OPTICAL CO.,LTD.</t>
    <phoneticPr fontId="1" type="noConversion"/>
  </si>
  <si>
    <t>發票日期：101年10月23日
發票號碼：
MDX-100112號
賣方：CHAMPION BETA CO.,LTD.
買方：MEDICINA Y DIAGNOSTICO DE LA VISION ,S.A.</t>
    <phoneticPr fontId="1" type="noConversion"/>
  </si>
  <si>
    <t>MEDICINA Y公司分別於101年10月17日、12月17日 匯入銡麗公司華銀700970085352號帳戶7,612.91美元及5,617.52美元(均已扣除相關費用)</t>
    <phoneticPr fontId="1" type="noConversion"/>
  </si>
  <si>
    <t>COLOMBIANS LENS於102年5月13日、7月11日 匯入銡麗公司華銀700970085352號帳戶9,980.28美元及19,981.30美元(均已扣除相關費用)</t>
    <phoneticPr fontId="1" type="noConversion"/>
  </si>
  <si>
    <t>VIETNAM OPTICAL CO.,LTD.於102年5月29日匯入銡麗公司華銀700970085352號帳戶16,520.25美元(已扣除相關費用)</t>
    <phoneticPr fontId="1" type="noConversion"/>
  </si>
  <si>
    <t>101年2月8日自華南銀行銡麗公司700970085352號帳戶以Champion Beta CO.,LTD名義匯款入Barclays Bank
Vivimed Labs Europe Ltd
GB17BARC20000053220855號帳戶</t>
    <phoneticPr fontId="1" type="noConversion"/>
  </si>
  <si>
    <t>101年4月20自華南銀行銡麗公司700970085352號帳戶以Champion Beta CO.,LTD名義匯款入Barclays Bank
Vivimed Labs Europe Ltd
GB17BARC20000053220855號帳戶</t>
    <phoneticPr fontId="1" type="noConversion"/>
  </si>
  <si>
    <t>原
序
號</t>
    <phoneticPr fontId="1" type="noConversion"/>
  </si>
  <si>
    <t>16
17</t>
    <phoneticPr fontId="1" type="noConversion"/>
  </si>
  <si>
    <t>27
28</t>
    <phoneticPr fontId="1" type="noConversion"/>
  </si>
  <si>
    <t>原
序
號</t>
    <phoneticPr fontId="1" type="noConversion"/>
  </si>
  <si>
    <t>匯率
(註2)</t>
    <phoneticPr fontId="1" type="noConversion"/>
  </si>
  <si>
    <t>差額
(新臺幣)</t>
    <phoneticPr fontId="1" type="noConversion"/>
  </si>
  <si>
    <t>買賣方之資金流向</t>
    <phoneticPr fontId="1" type="noConversion"/>
  </si>
  <si>
    <t>涉案
被告</t>
    <phoneticPr fontId="1" type="noConversion"/>
  </si>
  <si>
    <t>匯率
(註)</t>
    <phoneticPr fontId="1" type="noConversion"/>
  </si>
  <si>
    <t>發票日期：
102年5月16日
發票號碼：
MDX-051613號
賣方：MILDEX
買方：COLOMBIANS LENS</t>
    <phoneticPr fontId="1" type="noConversion"/>
  </si>
  <si>
    <t>發票日期：
101年4月20日
發票號碼：
MDX-032812號
賣方：
CHAMPION BETA CO.,LTD.
買方：
MEDICINA Y DIAGNOSTICO DE LA VISION ,S.A.(以下簡稱MEDICINA Y公司)</t>
    <phoneticPr fontId="1" type="noConversion"/>
  </si>
  <si>
    <t>報關日期：
102年5月20日
發票日期：
102年5月16日
發票號碼：
MDX-051613號
買方：CB OPTICAL CO.,LTD.</t>
    <phoneticPr fontId="1" type="noConversion"/>
  </si>
  <si>
    <t>報關日期：
102年5月22日
發票日期：
102年5月22日
發票號碼：
MDX-052213號
買方：MARC LENS INC</t>
    <phoneticPr fontId="1" type="noConversion"/>
  </si>
  <si>
    <t>19,990(起訴書附表誤載為19,999美元 )</t>
    <phoneticPr fontId="1" type="noConversion"/>
  </si>
  <si>
    <t>1
遠達</t>
    <phoneticPr fontId="1" type="noConversion"/>
  </si>
  <si>
    <t>2
遠達</t>
    <phoneticPr fontId="1" type="noConversion"/>
  </si>
  <si>
    <t>3
遠達</t>
    <phoneticPr fontId="1" type="noConversion"/>
  </si>
  <si>
    <t>4
遠達</t>
    <phoneticPr fontId="1" type="noConversion"/>
  </si>
  <si>
    <t>5
超捷</t>
    <phoneticPr fontId="1" type="noConversion"/>
  </si>
  <si>
    <t>6
均輝(起訴書誤載為騏迅)</t>
    <phoneticPr fontId="1" type="noConversion"/>
  </si>
  <si>
    <t>報關日期：
101年4月23日
發票日期：
101年4月20日
發票號碼：
MDX-032811號
買方：CB OPTICAL CO.,LTD.</t>
    <phoneticPr fontId="1" type="noConversion"/>
  </si>
  <si>
    <t>報關日期：
99年11月17日
發票日期：
99年11月9日
發票號碼：
MDX-110910號
買方：
CASSIDY INTERNATIONAL</t>
    <phoneticPr fontId="1" type="noConversion"/>
  </si>
  <si>
    <t>報關日期：
99年9月23日
發票日期：
99年9月17日
發票號碼：
MDX-091710號
買方：CASSIDY INTERNATIONAL</t>
    <phoneticPr fontId="1" type="noConversion"/>
  </si>
  <si>
    <t>報關日期：
100年1月17日
發票日期：
100年1月13日
發票號碼：
MDX-011311號
買方：CASSIDY INTERNATIONAL</t>
    <phoneticPr fontId="1" type="noConversion"/>
  </si>
  <si>
    <t>報關日期：
100年2月21日
發票日期：
100年2月11日
發票號碼：
MDX-021111號
買方：CASSIDY INTERNATIONAL</t>
    <phoneticPr fontId="1" type="noConversion"/>
  </si>
  <si>
    <t>報關日期：
100年3月14日
發票日期：
100年3月10日
發票號碼：
MDX-031011號
買方：CASSIDY INTERNATIONAL</t>
    <phoneticPr fontId="1" type="noConversion"/>
  </si>
  <si>
    <t>報關日期：
100年4月18日
發票日期：
100年4月15日
發票號碼：
MDX-041511號
買方：CASSIDY INTERNATIONAL</t>
    <phoneticPr fontId="1" type="noConversion"/>
  </si>
  <si>
    <t>報關日期：100年5月30日
發票日期：100年5月26日
發票號碼：
MDX-052611號
買方：CASSIDY INTERNATIONAL</t>
    <phoneticPr fontId="1" type="noConversion"/>
  </si>
  <si>
    <t>報關日期：
99年8月31日
發票日期：
99年8月20日
發票號碼：
MDX-082010號
買方：CASSIDY INTERNATIONAL(以下簡稱CASSIDY公司)</t>
    <phoneticPr fontId="1" type="noConversion"/>
  </si>
  <si>
    <t>報關日期：100年6月20日
發票日期：100年6月15日
發票號碼：
MDX-061511號
買方：CASSIDY INTERNATIONAL</t>
    <phoneticPr fontId="1" type="noConversion"/>
  </si>
  <si>
    <t>報關日期：
100年7月18日
發票日期：
100年7月15日
發票號碼：
MDX-071511號
買方：CASSIDY INTERNATIONAL</t>
    <phoneticPr fontId="1" type="noConversion"/>
  </si>
  <si>
    <t>報關日期：100年8月22日
發票日期：100年8月15日
發票號碼：
MDX-081511號
買方：CASSIDY INTERNATIONAL</t>
    <phoneticPr fontId="1" type="noConversion"/>
  </si>
  <si>
    <t>報關日期：
101年1月16日
發票日期：
101年1月12日
發票號碼：
MDX-011112號
買方：CASSIDY INTERNATIONAL</t>
    <phoneticPr fontId="1" type="noConversion"/>
  </si>
  <si>
    <t>報關日期：
99年9月17日
發票日期：
99年9月17日
發票號碼：
MDX-091710號
買方：LENS DEPOT</t>
    <phoneticPr fontId="1" type="noConversion"/>
  </si>
  <si>
    <t>發票日期：
99年9月17日
發票號碼：
CBC-091710號
賣方：CHAMPION BETA CO.,LTD.
買方:ARTICULOS OPTICOS
付款條件:T/T in Advance</t>
    <phoneticPr fontId="1" type="noConversion"/>
  </si>
  <si>
    <t>1.熒茂公司之買方為CASSIDY公司與匯款人GLOBAL VISION EYEWEAR不一致，且前揭匯入款關於沖帳對象、單號、數額係由李淑玲認定(資料卷三第15頁)。
2.同編號1說明2所示。</t>
    <phoneticPr fontId="1" type="noConversion"/>
  </si>
  <si>
    <t xml:space="preserve">1.熒茂公司之買方為CASSIDY INTERNATIONAL與匯款人GLOBAL VISION EYEWEAR不一致，且前揭匯入款關於沖帳對象、單號、數額係由李淑玲認定(資料卷三第19頁)。
2.同編號1說明2所示。
</t>
    <phoneticPr fontId="1" type="noConversion"/>
  </si>
  <si>
    <t>1.前揭匯入熒茂公司款項關於沖帳對象、單號、數額係由李淑玲認定(資料卷三第28頁)。
2.同編號1說明2所示。</t>
    <phoneticPr fontId="1" type="noConversion"/>
  </si>
  <si>
    <t>1.熒茂公司之買方為CASSIDY公司與匯款人GLOBAL VISION EYEWEAR不一致，且前揭匯入款關於沖帳對象、單號、數額係由李淑玲認定(資料卷三第34頁)。
2.同編號1說明2所示。</t>
    <phoneticPr fontId="1" type="noConversion"/>
  </si>
  <si>
    <t>報關日期：
100年4月18日
發票日期：
100年4月18日
發票號碼：
MDX-041811號
買方：LENS DEPOT</t>
    <phoneticPr fontId="1" type="noConversion"/>
  </si>
  <si>
    <t>報關日期：
100年8月26日
發票日期：
100年8月24日
發票號碼：
MDX-082411號
買方：LENS DEPOT</t>
    <phoneticPr fontId="1" type="noConversion"/>
  </si>
  <si>
    <t>1.前揭匯入熒茂公司之帳款關於沖帳對象、單號、數額係由李淑玲認定(資料卷三第116頁反面)。
2.同編號14說明2所示。</t>
    <phoneticPr fontId="1" type="noConversion"/>
  </si>
  <si>
    <t>報關日期：
101年3月23日
發票日期：
101年3月20日
發票號碼：
MDX-032012號
買方：LENS DEPOT</t>
    <phoneticPr fontId="1" type="noConversion"/>
  </si>
  <si>
    <t>報關日期：
102年4月30日
發票日期：
102年4月29日
發票號碼：
MDX-042913號
買方：LENS DEPOT</t>
    <phoneticPr fontId="1" type="noConversion"/>
  </si>
  <si>
    <t>發票日期：
101年3月20日
發票號碼：
CBC-032011號
賣方：CHAMPION BETA CO.,LTD.
買方：ARTICULOS OPTICOS
付款條件:T/T in Advance</t>
    <phoneticPr fontId="1" type="noConversion"/>
  </si>
  <si>
    <t xml:space="preserve">1.熒茂公司之買方雖為LENS DEPOT，然部分價款係由第三人KUO,YAO-CHUNG支付，另前揭匯入款關於沖帳對象、單號、數額係由李淑玲認定(資料卷三第152頁反面至154、156頁反面至158頁)。
2.同編號14說明2所示。
</t>
    <phoneticPr fontId="1" type="noConversion"/>
  </si>
  <si>
    <t>101年3月15日、101年4月19日ARTICULOS OPTICOS分別 匯入銡麗公司華銀700970085352號帳戶15,831.21美元、36,969.34美元(均已扣除相關費用)</t>
    <phoneticPr fontId="1" type="noConversion"/>
  </si>
  <si>
    <t>發票日期：
102年4月29日
發票號碼：
CB-042913號
賣方：CHAMPION BETA CO.,LTD.
買方:：ISOLAB LTDA</t>
    <phoneticPr fontId="1" type="noConversion"/>
  </si>
  <si>
    <t>報關日期：
100年4月15日
發票日期：
100年4月15日
發票號碼：
MDX-041511號
買方：KOREA OPTICAL CO.,LTD(以下簡稱KOREA公司)</t>
    <phoneticPr fontId="1" type="noConversion"/>
  </si>
  <si>
    <t>報關日期：
101年4月26日
發票日期：
101年4月24日(起訴書附表誤載為100年4月24日 )
發票號碼：
MDX-042412號
買方：KOREA OPTICAL CO.,LTD</t>
    <phoneticPr fontId="1" type="noConversion"/>
  </si>
  <si>
    <t>發票日期：100年4月15日
發票號碼：
CF-041511號
賣方：CHAMPION BETA CO.,LTD.
買方：DANA OPTICS</t>
    <phoneticPr fontId="1" type="noConversion"/>
  </si>
  <si>
    <t>報關日期：
100年6月30日
發票日期：
100年6月28日
發票號碼：
MDX-062811號
買方：KOREA OPTICAL CO.,LTD</t>
    <phoneticPr fontId="1" type="noConversion"/>
  </si>
  <si>
    <t>發票日期：
100年6月28日
發票號碼：
CF-062811號
賣方:CHAMPION BETA CO.,LTD.
買方:DANA OPTICS</t>
    <phoneticPr fontId="1" type="noConversion"/>
  </si>
  <si>
    <t>報關日期：
101年7月16日
發票日期：
101年7月16日
發票號碼：
MDX-071612號
買方：KOREA OPTICAL CO.,LTD</t>
    <phoneticPr fontId="1" type="noConversion"/>
  </si>
  <si>
    <t>1.前揭匯入熒茂公司之帳款關於沖帳對象、單號、數額係由陳妤慧、李淑玲認定(資料卷三第177、180、182頁)。
2.同編號19說明2所示。</t>
    <phoneticPr fontId="1" type="noConversion"/>
  </si>
  <si>
    <t>報關日期：
99年7月15日
發票日期：
99年7月14日
發票號碼：
MDX-071410號
買方：BETA OPTIK</t>
    <phoneticPr fontId="1" type="noConversion"/>
  </si>
  <si>
    <t xml:space="preserve">發票日期：
99年7月14日
發票號碼：
MDX-071410號
賣方：CHAMPION BETA CO.,LTD.
買方：GHANADA OPTICAL 
</t>
    <phoneticPr fontId="1" type="noConversion"/>
  </si>
  <si>
    <t>GHANADA OPTICAL分別於99年7月14日、10月15日各 匯入銡麗公司華銀700970085352號帳戶13,575.31美元、13,294.03美元(已扣除相關費用)</t>
    <phoneticPr fontId="1" type="noConversion"/>
  </si>
  <si>
    <t>報關日期：
99年9月30日
發票日期：
99年9月29日
發票號碼：
MDX-092910號
買方：BETA OPTIK</t>
    <phoneticPr fontId="1" type="noConversion"/>
  </si>
  <si>
    <t>發票日期：
99年9月29日
發票號碼：
CF-092910號
賣方：CHAMPION BETA CO.,LTD.
買方：DANA OPTICS</t>
    <phoneticPr fontId="1" type="noConversion"/>
  </si>
  <si>
    <t>報關日期：
101年8月22日
發票日期：
101年8月22日
發票號碼：
MDX-082212號
買方：ROZIN OPTICAL INTERNATION(下稱ROZIN公司)</t>
    <phoneticPr fontId="1" type="noConversion"/>
  </si>
  <si>
    <t>發票日期：101年8月22日
發票號碼：
CBC-082212號
賣方：CHAMPION BETA CO.,LTD.
買方：ROZIN OPTICAL INTERNATION
付款條件:T/T 120 days upon receipt</t>
    <phoneticPr fontId="1" type="noConversion"/>
  </si>
  <si>
    <t>報關日期：
100年1月20日
發票日期：
100年1月20日
發票號碼：
MDX-012011號
買方：MARCATI OPTICAL</t>
    <phoneticPr fontId="1" type="noConversion"/>
  </si>
  <si>
    <t>報關日期：
101年3月19日
發票日期：
101年3月16日
發票號碼：
MDX-031612號
買方：NICESMART OPTICAL(下稱NICESMART公司)</t>
    <phoneticPr fontId="1" type="noConversion"/>
  </si>
  <si>
    <t xml:space="preserve">發票日期
發票號碼
隨機文件
買賣方
</t>
    <phoneticPr fontId="1" type="noConversion"/>
  </si>
  <si>
    <t>1.前揭匯入熒茂公司之帳款關於沖帳對象、單號、數額係由李淑玲認定(資料卷三第98頁)。
2.倘隨機文件果由報關文件之買方LENS DEPOT指示製作，隨機文件之賣方應以自己(即LENS DEPOT公司)名義為之，實無記載他人(即CHAMPION BETA CO.,LTD.)之理，又隨機文件買方ARTICULOS OPTICOS 將價款匯入CHAMPION BETA CO.,LTD.(即銡麗公司)帳戶，復以隨機文件之兩造自98年10月起即有交易往來(見資料卷一第73至89頁)，然ARTICULOS OPTICOS尚非熒茂公司客戶等情，足認ARTICULOS OPTICOS之交易賣方應為CHAMPION BETA CO.,LTD.，尚非LENS DEPOT公司。
3.至ARTICULOS OPTICOS匯入金額大於發票金額，應係與他交易款合併匯款所致，附此敘明。</t>
    <phoneticPr fontId="1" type="noConversion"/>
  </si>
  <si>
    <t>1.熒茂公司之買方雖為BETA OPTIK，然與匯款人FOUNDER  OPTICAL CO、CHOI AN NA(TEE LENS)及1/OPAK OPTIK SAN VE TIC ANONIM SIRK不一致，且前揭匯入款關於沖帳對象、單號、數額係由李淑玲認定(資料卷三第198、200、202頁)。
2.倘隨機文件果由報關文件之買方BETA OPTIK指示製作，然為避免交易對象獲悉物料來源，隨機文件之賣方應以自己(即BETA OPTIK)名義為之，實無記載他人(即CHAMPION BETA CO.,LTD.)之理，又隨機文件買方GHANADA OPTICAL 將價款匯入CHAMPION BETA CO.,LTD.(即銡麗公司)帳戶且為貨物收受者，復以隨機文件之兩造自99年7月起即有交易往來(見資料卷一第102至121頁)等情，足認GHANADA OPTICAL 之交易賣方應為CHAMPION BETA CO.,LTD.。
3.另前揭非報關文件買方之三匯款人均與CHAMPION BETA CO.,LTD.有貿易款項往來(見資料卷一第244至257頁)，且BETA OPTIK於99年間亦有非貿易款(貸款收回)匯入前揭銡麗公司帳戶(資料卷一第258至260頁)之情，附此敘明。</t>
    <phoneticPr fontId="1" type="noConversion"/>
  </si>
  <si>
    <t>1.熒茂公司之買方雖為BETA OPTIK，然與匯款人1/OPAK OPTIK SAN VE TIC ANONIM SIRK及SK 2010 SA DE CV不一致，且前揭匯入款關於沖帳對象、單號、數額均由李淑玲認定(資料卷三第210、212至213頁)。
2.倘隨機文件果由報關文件之買方BETA OPTIK公司指示製作，然為避免交易對象獲悉物料來源，隨機文件之賣方應以自己(即BETA OPTIK)名義為之，實無記載他人(即CHAMPION BETA CO.,LTD.)之理，又隨機文件買方DANA OPTICS將價款匯入CHAMPION BETA CO.,LTD.(即銡麗公司)帳戶且為貨物收受者，復以隨機文件之兩造自99年5月起即有交易往來等情，已如前述，足認DANA OPTICS之交易賣方應為CHAMPION BETA CO.,LTD。
3.至前揭1/OPAK OPTIK SAN VE TIC ANONIM SIRK與CHAMPION BETA CO.,LTD.均有貿易款項往來(資料卷一第254至257頁)，且BETA OPTIK於99年間亦有非貿易款(貸款收回)匯入前揭銡麗公司帳戶，附此敘明。</t>
    <phoneticPr fontId="1" type="noConversion"/>
  </si>
  <si>
    <t>MARCATI OPTICAL雖於前揭期日將款項匯入熒茂公司彰化銀行帳戶，並經李淑玲確認沖帳對象、單號及數額，然查MARCATI OPTICAL於匯款單上備註各載明「OCTOBER 2011 SALE TO ODG」、「NOVEM 2011 SALE TO ODG」等語，然與本筆交易時間100年1月間不符(資料卷三第238、240至241頁)；倘隨機文件果由報關文件買方MARCATI OPTICAL指示製作，然為避免交易對象獲悉物料來源，隨機文件之賣方應以自己(即MARCATI OPTICAL公司)名義為之，實無記載他人(即CHAMPION BETA CO.,LTD.)之理，又隨機文件買方CHEMMANUR將價款匯入CHAMPION BETA CO.,LTD.(即銡麗公司)帳戶等情，足認CHEMMANUR之交易賣方應為CHAMPION BETA CO.,LTD.，尚非MARCATI OPTICAL，附此敘明。</t>
    <phoneticPr fontId="1" type="noConversion"/>
  </si>
  <si>
    <t>報關日期：
101年4月27日
發票日期：
101年4月20日
發票號碼：
MDX-032812號
買方：
CB OPTICAL CO.,LTD.(以下簡稱CB公司)</t>
    <phoneticPr fontId="1" type="noConversion"/>
  </si>
  <si>
    <t>101年4月11日、101年4月20日JKC INTERNATIONAL(以下簡稱JKC公司)分別 匯入銡麗公司華銀700970085352號帳戶6,492.22美元、26,083.22美元(均已扣除相關費用)</t>
    <phoneticPr fontId="1" type="noConversion"/>
  </si>
  <si>
    <t>報關日期：
101年5月2日
發票日期：
101年5月2日
發票號碼：
MDX-050212號
買方：
CB OPTICAL CO.,LTD.</t>
    <phoneticPr fontId="1" type="noConversion"/>
  </si>
  <si>
    <t>NICESMART 公司雖於前揭期日將款項匯入熒茂公司彰化銀行帳戶，並經陳妤慧、李淑玲確認沖帳對象、單號及數額，然查NICESMART公司於匯款單上備註之INVOICE NO MDX-031212號、MDX-031312號、MDX-032912號，尚非本筆交易(INVOICE NO MDX-031612號)之款項(資料卷三第178至179頁、242頁反面)；另前揭隨機文件之賣方雖記載為MILDEX，然隨機文件買方SMARTRA OPTICS價款交付對象係銡麗公司等情，足認熒茂公司本筆交易之對象尚非NICESMART公司，而係銡麗公司，且銡麗公司為SMARTRA OPTICS之賣方。再者，倘隨機文件之買賣方為熒茂公司、SMARTRA OPTICS，無由交易價款係由銡麗公司收受，故隨機文件之賣方實為銡麗公司，附此敘明。</t>
    <phoneticPr fontId="1" type="noConversion"/>
  </si>
  <si>
    <t>發票日期：
101年7月18日
發票號碼：
MDX-070512號
賣方：
CHAMPION BETA CO.,LTD. (永工一路)    
買方：
EL IMPERIO 
付款條件：略</t>
    <phoneticPr fontId="1" type="noConversion"/>
  </si>
  <si>
    <t>1.熒茂公司之買方雖為MARC LENS INC，然由CHAMPION BETA CO.,LTD.交付價款，且前揭價款關於沖帳對象、單號、數額均係由郭玉秀、李淑玲認定(資料卷三第292頁反面)；另前揭CHAMPION BETA CO.,LTD.匯款資料上載地址與銡麗公司營業地址同為高雄市岡山區為隨東路58巷6號1樓。
2.同編號4說明2所示。</t>
    <phoneticPr fontId="1" type="noConversion"/>
  </si>
  <si>
    <t>於101年5月10日由某不詳人存入熒茂公司0330665000028號帳戶29,500美元，GENESIS VISION INC於101年5月18日開立之票據各支付18,815.4美元及15,465.75美元</t>
    <phoneticPr fontId="1" type="noConversion"/>
  </si>
  <si>
    <t>熒茂公司Commerical Invoice、轉帳傳票(含立帳及沖帳)、出口報單、彰化銀行匯出匯款交易憑證、隨機文件(含Invoice、Packing List)、GENESIS VISION INC開立之票據(見資料卷三第264至281頁、調五卷第10至13頁、調七卷第87頁反面、89頁反面至90頁)</t>
    <phoneticPr fontId="1" type="noConversion"/>
  </si>
  <si>
    <t xml:space="preserve">GENESIS VISION 於101年8月15日開立票據面額23,372.5美元(票號2550號)   </t>
    <phoneticPr fontId="1" type="noConversion"/>
  </si>
  <si>
    <t xml:space="preserve">
發票日期：
101年7月24日
發票號碼：
MDX-070212號
賣方:CHAMPION BETA CO.,LTD. (永工一路)    
買方:GLOBAL MEGA 
付款條件:略</t>
    <phoneticPr fontId="1" type="noConversion"/>
  </si>
  <si>
    <t>1.熒茂公司之買方雖為MARC LENS INC，然價款係由CHAMPION BETA CO.,LTD.交付，且前揭價款關於沖帳對象、單號、數額均係由郭玉秀、李淑玲認定(資料卷三第324頁反面、326頁反面)；另前揭CHAMPION BETA CO.,LTD.匯款資料上載地址與銡麗公司營業地址同為高雄市岡山區為隨東路58巷6號1樓。
2.倘隨機文件果由報關文件之買方MARC LENS INC指示製作，然為避免交易對象獲悉物料來源，隨機文件之賣方應以自己(即MARC LENS INC)名義為之，實無記載他人(即CHAMPION BETA CO.,LTD.)之理，又隨機文件買方GLOBAL MEGA 將價款匯入CHAMPION BETA CO.,LTD.(即銡麗公司)帳戶且為貨物收受者，足認GLOBAL MEGA 交易賣方應為CHAMPION BETA CO.,LTD.，尚非MARC LENS INC，附此敘明。</t>
    <phoneticPr fontId="1" type="noConversion"/>
  </si>
  <si>
    <t>1.熒茂公司之買方雖為MARC LENS INC，然價款係由CHAMPION BETA CO.,LTD.交付，且前揭價款關於沖帳對象、單號、數額均係由郭玉秀、李淑玲認定(資料卷三第357頁反面)，又報關文件及隨機文件上係由熒茂公司郭's傳真予港捷S.O.吳小姐(調五卷第37頁)，且前揭CHAMPION BETA CO.,LTD.匯款資料上載地址與銡麗公司營業地址同為高雄市岡山區為隨東路58巷6號1樓。
2.同編號6說明2所示。</t>
    <phoneticPr fontId="1" type="noConversion"/>
  </si>
  <si>
    <t>發票日期：
101年9月26日
發票號碼：
MDX-083112&amp;092012號
賣方：CHAMPION BETA CO.,LTD. (永工一路)    
買方：CASAL VISION  
付款條件:略</t>
    <phoneticPr fontId="1" type="noConversion"/>
  </si>
  <si>
    <t>1.熒茂公司之買方雖為MARC LENS INC，然均由CHAMPION BETA CO.,LTD.交付價款，且前揭價款關於沖帳對象、單號、數額係由郭玉秀、李淑玲認定(資料卷三第304、306頁反面、308頁反面)，又前揭CHAMPION BETA CO.,LTD.匯款資料上載地址與銡麗公司營業地址同為高雄市岡山區為隨東路58巷6號1樓，另前揭報關文件及隨機文件係由「熒茂公司郭」傳真予報關行吳小姐(調五卷第21頁)。
2.倘隨機文件果由報關文件之買方MARC LENS INC指示製作，然為避免交易對象獲悉物料來源，隨機文件之賣方應以自己(即MARC LENS INC)名義為之，實無記載他人(即CHAMPION BETA CO.,LTD.)之理，又隨機文件買方CASAL VISION將價款匯入CHAMPION BETA CO.,LTD.(即銡麗公司)帳戶，足認CASAL VISION之交易賣方應為CHAMPION BETA CO.,LTD.，尚非MARC LENS INC，附此敘明。</t>
    <phoneticPr fontId="1" type="noConversion"/>
  </si>
  <si>
    <t>1.熒茂公司之買方雖為MARC LENS INC，然價款係由CHAMPION BETA CO.,LTD.交付，且前揭價款關於沖帳對象、單號、數額均係由郭玉秀、李淑玲認定(資料卷三第380頁反面、382頁反面)，又前揭CHAMPION BETA CO.,LTD.匯款資料上載地址與銡麗公司營業地址同為高雄市岡山區為隨東路58巷6號1樓。
2.倘隨機文件果由報關文件之買方MARC LENS INC指示製作，然為避免交易對象獲悉物料來源，隨機文件之賣方應以自己(即MARC LENS INC)名義為之，實無記載他人(即CHAMPION BETA CO.,LTD.)之理，又隨機文件買方CASAL VISION將價款匯入CHAMPION BETA CO.,LTD.(即銡麗公司)帳戶且為貨物收受者(見資料卷三第376頁反面)，足認CASAL VISION之交易賣方應為CHAMPION BETA CO.,LTD.，尚非MARC LENS INC，附此敘明。</t>
    <phoneticPr fontId="1" type="noConversion"/>
  </si>
  <si>
    <t>發票日期：
101年10月5日
發票號碼：
MDX-100512號
賣方：CHAMPION BETA CO.,LTD. (江蘇丹陽)    
買方：TOPSA PRODUCTOS OPTICOS(起訴書附表誤載為 TOPSA OPTICOS、以下簡稱TOPSA公司)  
付款條件：略</t>
    <phoneticPr fontId="1" type="noConversion"/>
  </si>
  <si>
    <t>發票日期：
101年10月17日
發票號碼：
CBC101712號
賣方：CHAMPION BETA CO.,LTD.
買方：ROZIN OPTICAL INTERNATION(以下簡稱ROZIN公司)
付款條件：T/T 120 days upon receipt</t>
    <phoneticPr fontId="1" type="noConversion"/>
  </si>
  <si>
    <t>102年1月30日DISCOUNT OPTICAL匯入銡麗公司華銀700970085352號帳戶8,960.22美元(已扣除相關費用)</t>
    <phoneticPr fontId="1" type="noConversion"/>
  </si>
  <si>
    <t>1.熒茂公司之買方雖為CB OPTICAL CO.,LTD.，然價款係由CB OPTICAL TECHNOLOGY CO.,LTD.(即麗冠公司)交付，且前揭價款關於沖帳對象、單號、數額均係由李淑玲認定(資料卷三第429頁反面至430頁)。
2.同編號14說明2所示。</t>
    <phoneticPr fontId="1" type="noConversion"/>
  </si>
  <si>
    <t>1.熒茂公司之買方雖為CB OPTICAL CO.,LTD.，然價款係由CB OPTICAL  TECHNOLOGY CO.,LTD.(即麗冠公司)交付，且前揭價款關於沖帳對象、單號、數額均係由郭玉秀認定(資料卷三第442頁反面至444頁)，報關文件之買方CB OPTICAL CO.,LTD.地址與隨機文件賣方CHAMPION BETA CO.,LTD.聯絡地址同為江蘇丹陽，附此敘明。
2.同編號13說明2、3所示。</t>
    <phoneticPr fontId="1" type="noConversion"/>
  </si>
  <si>
    <t>1.熒茂公司之買方雖為CB OPTICAL CO.,LTD.，然價款係由CB OPTICAL  TECHNOLOGY CO.,LTD.(即麗冠公司)交付，且前揭價款關於沖帳對象、單號、數額均係由郭玉秀認定(資料卷三第456頁反面至458頁)。
2.倘隨機文件果由報關文件之買方CB OPTICAL CO.,LTD.指示製作，然為避免交易對象獲悉物料來源，隨機文件之賣方應以自己(即CB OPTICAL CO.,LTD.)名義為之，實無記載他人(即CHAMPION BETA CO.,LTD.)之理，又隨機文件買方NANCY RIVERA LASSC將價款匯入CHAMPION BETA CO.,LTD.(即銡麗公司)帳戶，足認NANCY RIVERA LASSC交易賣方應為CHAMPION BETA CO.,LTD.(即銡麗公司)，尚非CB OPTICAL CO.,LTD.。
3.另隨機文件上載品項 PC SF PROGRESSIVE PHOTOCHROMIC HMC LENS計180單位共3,600美元部分，尚非熒茂公司此次交易出售之品項，故隨機文件之發票金額調整列計為8,672.2美元(=12,272.2-3,600)，附此敘明。</t>
    <phoneticPr fontId="1" type="noConversion"/>
  </si>
  <si>
    <t>報關日期：
101年11月22日
發票日期：
101年11月21日
發票號碼：
MDX-112112號
買方：MARC LENS INC</t>
    <phoneticPr fontId="1" type="noConversion"/>
  </si>
  <si>
    <t>報關日期：
102年1月31日
發票日期：
102年1月31日
發票號碼：
MDX-012113號
買方：MARC LENS INC</t>
    <phoneticPr fontId="1" type="noConversion"/>
  </si>
  <si>
    <t>1.熒茂公司之買方雖為MARC LENS INC，然價款係由CHAMPION BETA CO.,LTD.交付，且前揭價款關於沖帳對象、單號、數額均係由郭玉秀、陳妤慧認定(資料卷三第420頁反面)，又前揭CHAMPION BETA CO.,LTD.匯款資料上載地址與銡麗公司營業地址同為高雄市岡山區為隨東路58巷6號1樓。
2.倘隨機文件果由報關文件之買方MARC LENS INC指示製作，然為避免交易對象獲悉物料來源，隨機文件之賣方應以自己(即MARC LENS INC)名義為之，實無記載他人(即CHAMPION BETA CO.,LTD.)之理，又隨機文件買方DISCOUNT OPTICAL將價款匯入CHAMPION BETA CO.,LTD.(即銡麗公司)帳戶且為貨物收受者，足認DISCOUNT OPTICAL之交易賣方應為CHAMPION BETA CO.,LTD.，尚非MARC LENS INC。
3.至前揭DISCOUNT OPTICAL匯入金額大於發票金額，應係與他交易款合併匯款所致，附此敘明。</t>
    <phoneticPr fontId="1" type="noConversion"/>
  </si>
  <si>
    <t xml:space="preserve">發票日期
發票號碼
隨機文件買賣方
</t>
    <phoneticPr fontId="1" type="noConversion"/>
  </si>
  <si>
    <t>相關交易</t>
    <phoneticPr fontId="1" type="noConversion"/>
  </si>
  <si>
    <t>CB OPTICAL CO.,LTD.</t>
    <phoneticPr fontId="1" type="noConversion"/>
  </si>
  <si>
    <t>MARC LENS INC</t>
  </si>
  <si>
    <t>KUO,YAO-CHUNG</t>
  </si>
  <si>
    <t>CHEN,CHUAN-HSIUNG</t>
  </si>
  <si>
    <t>100年12月30日以BOSS OPTICAL LENS CO.,LTD.名義匯入熒茂公司彰銀8119226819600號帳戶10,231.25美元(已扣除相關費用)</t>
    <phoneticPr fontId="1" type="noConversion"/>
  </si>
  <si>
    <t>LENS DEPOT</t>
  </si>
  <si>
    <t>100年6月7日以FOUNDER  OPTICAL CO名義匯入熒茂公司彰銀81192268196900號帳戶20,844.45美元，又於100年7月20日以CHOI AN NA(TEE LENS)名義匯入前揭帳戶642美元，又於100年7月25日以1/OPAK OPTIK SAN VE TIC ANONIM SIRK名義匯入同帳戶12,204.2美元，又於100年7月26日以BETA OPTIK名義匯入該公司玉山銀0082441012488號帳戶9,956.20美元(均已扣除相關費用)</t>
    <phoneticPr fontId="1" type="noConversion"/>
  </si>
  <si>
    <t>KUO,YAO-CHUNG</t>
    <phoneticPr fontId="1" type="noConversion"/>
  </si>
  <si>
    <t>99年12月7日DIVEL ITALIA 匯入銡麗公司華銀700970085352號帳戶5,068.36美元(已扣除相關費用)</t>
  </si>
  <si>
    <t>發票日期：
99年9月17日
發票號碼：
DLI-091710
賣方：
CHAMPION BETA CO.,LTD.
買方：
DIVEL ITALIA 
付款條件:T/T 90Days after shipping</t>
  </si>
  <si>
    <t>100年1月9日DIVEL ITALIA 匯入銡麗公司華銀700970085352號帳戶3643.85美元(已扣除相關費用)</t>
  </si>
  <si>
    <t>1.熒茂公司之買方為CASSIDY公司與匯款人GLOBAL VISION EYEWEAR不一致，且前揭匯入款關於沖帳對象、單號、數額係由李淑玲認定(資料卷三第9頁)。
2.同編號1說明2所示。
3.至DIVEL ITALIA匯入金額大於發票金額，應係與他交易款合併匯款所致，附此敘明。</t>
  </si>
  <si>
    <t>發票日期：
99年11月9日
發票號碼：
DLI-082010(與編號1發票號碼同)
賣方：CHAMPION BETA CO.,LTD.
買方:DIVEL ITALIA 
付款條件:T/T 90Days after shipping</t>
  </si>
  <si>
    <t>100年3月8日DIVEL ITALIA 匯入銡麗公司華銀700970085352號帳戶6,980.42美元(已扣除相關費用)</t>
  </si>
  <si>
    <t>發票日期：
99年12月17日
發票號碼：
DLI-121710號
賣方：CHAMPION BETA CO.,LTD.
買方:DIVEL ITALIA 
付款條件:T/T 90Days after shipping</t>
  </si>
  <si>
    <t>100年4月8日DIVEL ITALIA 匯入銡麗公司華銀700970085352號帳戶9,008.84美元(已扣除相關費用)</t>
  </si>
  <si>
    <t>發票日期：
100年1月13日
發票號碼：
DLI-011311號
賣方：CHAMPION BETA CO.,LTD.
買方：DIVEL ITALIA 
付款條件:T/T 90Days after shipping</t>
  </si>
  <si>
    <t>100年4月15日DIVEL ITALIA 匯入銡麗公司華銀700970085352號帳戶9,373.10美元(已扣除相關費用)</t>
  </si>
  <si>
    <t>發票日期：
100年2月11日
發票號碼：
DLI-021111號
賣方：CHAMPION BETA CO.,LTD.
買方：DIVEL ITALIA 
付款條件:T/T 90Days after shipping</t>
  </si>
  <si>
    <t>100年6月9日DIVEL ITALIA 匯入銡麗公司華銀700970085352號帳戶6,826.27美元(已扣除相關費用)</t>
  </si>
  <si>
    <t>發票日期：
100年3月10日
發票號碼：
DLI-031011號
賣方：CHAMPION BETA CO.,LTD.
買方：DIVEL ITALIA 
付款條件:T/T 90Days after shipping</t>
  </si>
  <si>
    <t>100年7月8日DIVEL ITALIA 匯入銡麗公司華銀700970085352號帳戶7,344.03美元(已扣除相關費用)</t>
  </si>
  <si>
    <t>1.熒茂公司之買方為CASSIDY公司與匯款人COMERCIO INTERNATIONAL不一致，且前揭匯入款關於沖帳對象、單號、數額係由李淑玲認定(資料卷三第39頁)。
2.同編號1說明2所示。
3.至DIVEL ITALIA匯入金額大於發票金額，應係與他交易款合併匯款所致，附此敘明。</t>
  </si>
  <si>
    <t>發票日期：
100年4月15日
發票號碼：
DLI-041511號
賣方：CHAMPION BETA CO.,LTD.
買方：DIVEL ITALIA 
付款條件:T/T 90Days after shipping</t>
  </si>
  <si>
    <t>100年8月5日DIVEL ITALIA 匯入銡麗公司華銀700970085352號帳戶51,762.79美元(已扣除相關費用)</t>
  </si>
  <si>
    <t>1.熒茂公司之買方為CASSIDY公司與匯款人COMERCIO INTERNATIONAL不一致，且前揭匯入款關於沖帳對象、單號、數額係由李淑玲認定(資料卷三第44頁)。
2.同編號1說明2所示。
3.至DIVEL ITALIA匯入金額大於發票金額，應係與他交易款合併匯款所致，附此敘明。</t>
  </si>
  <si>
    <t>發票日期：
100年5月26日
發票號碼：
DLI-052611號
賣方：CHAMPION BETA CO.,LTD.
買方：DIVEL ITALIA 
付款條件:T/T 90Days after shipping</t>
  </si>
  <si>
    <t>100年8月31日DIVEL ITALIA 匯入銡麗公司華銀700970085352號帳戶49,550.29美元(已扣除相關費用)</t>
  </si>
  <si>
    <t>1.熒茂公司之買方為CASSIDY公司與匯款人ACE DEVISE LTD不一致，且前揭匯入款關於沖帳對象、單號、數額係由李淑玲認定(資料卷三第52頁)。
2.同編號1說明2所示。
3.至DIVEL ITALIA匯入金額大於發票金額，應係與他交易款合併匯款所致，附此敘明。</t>
  </si>
  <si>
    <t>發票日期：
100年6月15日
發票號碼：
DLI-061511號
賣方：CHAMPION BETA CO.,LTD.
買方：DIVEL ITALIA 
付款條件：T/T 90Days after shipping</t>
  </si>
  <si>
    <t>100年10月7日DIVEL ITALIA 匯入銡麗公司華銀700970085352號帳戶17,711.69美元(已扣除相關費用)</t>
  </si>
  <si>
    <t>1.熒茂公司之買方為CASSIDY 公司與匯款人BOSS OPTICAL LENS CO.,LTD.不一致，且前揭前揭匯入款關於沖帳對象、數額係由李淑玲認定(資料卷三第66頁)。
2.同編號1說明2所示。
3.至DIVEL ITALIA匯入金額大於發票金額，應係與他交易款合併匯款所致，附此敘明。</t>
  </si>
  <si>
    <t>發票日期：
100年7月11日(Packing List Date:100年7月15日) 
發票號碼：
DLI-071111號
賣方:CHAMPION BETA CO.,LTD.
買方:DIVEL ITALIA 
付款條件:T/T 90Days after shipping</t>
  </si>
  <si>
    <t>100年10月25日DIVEL ITALIA 匯入銡麗公司華銀700970085352號帳戶31,040.36美元(已扣除相關費用)</t>
  </si>
  <si>
    <t>發票日期：
100年8月15日
發票號碼：
DLI-081511號
賣方:CHAMPION BETA CO.,LTD.
買方:DIVEL ITALIA 
付款條件:T/T 90Days after shipping</t>
  </si>
  <si>
    <t>100年11月16日DIVEL ITALIA 匯入銡麗公司華銀700970085352號帳戶5,083.38美元(已扣除相關費用)</t>
  </si>
  <si>
    <t>發票日期：
101年1月11日
發票號碼：
DLI-011112號
賣方:CHAMPION BETA CO.,LTD.
買方:DIVEL ITALIA 
付款條件:T/T 90Days after shipping</t>
  </si>
  <si>
    <t>101年4月17日DIVEL ITALIA 匯入銡麗公司華銀700970085352號帳戶25,629.32美元(已扣除相關費用)</t>
  </si>
  <si>
    <t>1.熒茂公司之買方為CASSIDY 公司與匯款人COMERCIO INTERNATIONAL不一致，且前揭匯入款關於沖帳對象、單號、數額係由李淑玲認定(資料卷三第80頁)。
2.同編號1說明2所示。
3.至DIVEL ITALIA匯入金額大於發票金額，應係與他交易款合併匯款所致，附此敘明。</t>
  </si>
  <si>
    <t>發票日期：
102年5月21日
發票號碼：
MDX052113VO號
賣方：MILDEX
買方：VIETNAM OPTICAL CO.,LTD.</t>
    <phoneticPr fontId="1" type="noConversion"/>
  </si>
  <si>
    <t>報關日期：
99年12月27日
發票日期：
99年12月17日
發票號碼：
MDX-121710號
買方：CASSIDY INTERNATIONAL</t>
    <phoneticPr fontId="1" type="noConversion"/>
  </si>
  <si>
    <t>發票日期：
100年8月24日
發票號碼：
CBC-041811號
賣方：CHAMPION BETA CO.,LTD.
買方：ARTICULOS OPTICOS
付款條件:T/T in Advance</t>
    <phoneticPr fontId="1" type="noConversion"/>
  </si>
  <si>
    <t xml:space="preserve">發票日期：
101年7月16日
發票號碼：
MDX-071612號
賣方：CHAMPION BETA CO.,LTD.
買方:：SICOM DISTRIBUTION </t>
    <phoneticPr fontId="1" type="noConversion"/>
  </si>
  <si>
    <t>ROZIN公司先後於101年11月27日、101年12月7日、101年12月22日匯入熒茂公司彰銀81192268196900號帳戶15,446.46美元、13,030美元、15446.46美元(均已扣除相關費用)</t>
    <phoneticPr fontId="1" type="noConversion"/>
  </si>
  <si>
    <t>100年11月24日、100年12月28日以MARCATI INTERNATIONAL INC名義分別匯款入熒茂公司彰銀81192268196900號帳戶24,811.15美元、19,841.63美元</t>
    <phoneticPr fontId="1" type="noConversion"/>
  </si>
  <si>
    <t>發票日期：
100年1月20日
發票號碼：
CB-012011號賣方:CHAMPION BETA CO.,LTD.
買方:CHEMMANUR</t>
    <phoneticPr fontId="1" type="noConversion"/>
  </si>
  <si>
    <t>101年3月16日SMARTRA OPTICS 匯入銡麗公司華銀700970085352號帳戶8,799.03美元(已扣除相關費用)</t>
    <phoneticPr fontId="1" type="noConversion"/>
  </si>
  <si>
    <t>101年8月22日EL IMPERIO  匯入銡麗公司華銀700970085352號帳戶21,610.32美元(已扣除相關費用)</t>
    <phoneticPr fontId="1" type="noConversion"/>
  </si>
  <si>
    <t>熒茂公司Commerical Invoice(含Packing List)、轉帳傳票(含立帳及沖帳)、出口報單、彰化銀行匯出匯款交易憑證、隨機文件(含Invoice、Packing List)、Ocean Bill of Lading、GENESIS VISION INC開立之票據(見資料卷三第312至317頁、調五卷第25至29頁、調七卷第91頁反面)</t>
    <phoneticPr fontId="1" type="noConversion"/>
  </si>
  <si>
    <t>101年11月16日以GENESIS VISION INC名義匯入熒茂公司彰銀81192268196900號帳戶115,756.5美元</t>
    <phoneticPr fontId="1" type="noConversion"/>
  </si>
  <si>
    <t>33462(起訴書附表誤載為33,452)</t>
    <phoneticPr fontId="1" type="noConversion"/>
  </si>
  <si>
    <t>100年9月9日、100年10月11日分別以KOREA OPTICAL CO.,LTD名義匯入熒茂公司玉山銀0082441012488號帳戶各27,614.50美元、75,098.10美元(均已扣除相關費用)</t>
    <phoneticPr fontId="1" type="noConversion"/>
  </si>
  <si>
    <t>100年3月9日以GLOBAL VISION EYEWEAR名義匯入熒茂公司玉山銀0082441012488號帳戶7,950美元(已扣除相關費用)</t>
    <phoneticPr fontId="1" type="noConversion"/>
  </si>
  <si>
    <t>100年4月19日以GLOBAL VISION EYEWEAR名義匯入熒茂公司玉山銀0082441012488號帳戶11,820美元(已扣除相關費用)</t>
    <phoneticPr fontId="1" type="noConversion"/>
  </si>
  <si>
    <t>證人吳麗琴之偵訊筆錄(具結)、熒茂公司Commerical Invoice(含Packing List)、轉帳傳票(含立帳及沖帳)、出口報單、彰化銀行匯入匯款憑證暨通知、隨機文件(含Invoice、Packing List)、隨機文件買方DIVEL ITALIA 之匯款交易憑證、華南銀行存款往來明細表(見偵一卷第198頁、資料卷三第1至5頁、調四卷第2至5頁、資料卷一第58頁、調八卷第88頁)</t>
  </si>
  <si>
    <t>證人吳麗琴之偵訊筆錄(具結)、熒茂公司Commerical Invoice(含Packing List)、轉帳傳票(含立帳及沖帳)、出口報單、玉山銀行匯入匯款通知書、隨機文件(含Invoice、Packing List)、隨機文件買方DIVEL ITALIA 之匯款交易憑證、華南銀行存款往來明細表(見偵一卷第198頁、資料卷三第6至9頁、調四卷第6至9頁、資料卷一第59頁、調八卷第88頁反面)</t>
  </si>
  <si>
    <t>證人吳麗琴之偵訊筆錄(具結)、熒茂公司Commerical Invoice(含Packing List)、轉帳傳票(含立帳及沖帳)、出口報單、玉山銀行匯入匯款通知書、隨機文件(含Invoice、Packing List)、隨機文件買方DIVEL ITALIA 之匯款交易憑證、華南銀行存款往來明細表(見資料卷三第10至15頁、調四卷第10至13頁、資料卷一第60頁、調八卷第88頁反面)</t>
  </si>
  <si>
    <t>熒茂公司Commerical Invoice(含Packing List)、轉帳傳票(含立帳及沖帳)、出口報單、玉山銀行匯入匯款通知書、隨機文件(含Invoice、Packing List)、隨機文件買方DIVEL ITALIA 之匯款交易憑證、華南銀行存款往來明細表(見偵一卷第198頁、資料卷三第16至20頁、調四卷第14至17頁、資料卷一第61頁、調八卷第89頁)</t>
  </si>
  <si>
    <t>熒茂公司Commerical Invoice(含Packing List)、、轉帳傳票(含立帳及沖帳)、出口報單、彰化銀行匯入匯款憑證暨通知、隨機文件(含Invoice、Packing List)、隨機文件買方DIVEL ITALIA 之匯款交易憑證、華南銀行存款往來明細表(見資料卷三第23至29頁、調四卷第18至21頁、資料卷一第62頁、調八卷第89頁)</t>
  </si>
  <si>
    <t>熒茂公司Commerical Invoice(含Packing List)、、轉帳傳票(含立帳及沖帳)、出口報單、玉山銀行匯入匯款通知書、隨機文件(含Invoice、Packing List)、隨機文件買方DIVEL ITALIA 之匯款交易憑證、華南銀行存款往來明細表(見資料卷三第30至35頁、調四卷第22至25頁、資料卷一第62-1頁、調八卷第89頁反面)</t>
  </si>
  <si>
    <t>熒茂公司Commerical Invoice(含Packing List)、轉帳傳票(含立帳及沖帳)、出口報單、彰化銀行匯入匯款憑證暨通知、隨機文件(含Invoice、Packing List)、隨機文件買方DIVEL ITALIA 之匯款交易憑證、華南銀行存款往來明細表(見資料卷三第36至40頁、調四卷第26至29頁、資料卷一第63頁、調八卷第90頁)</t>
  </si>
  <si>
    <t>熒茂公司Commerical Invoice(含Packing List)、轉帳傳票(含立帳及沖帳)、出口報單、彰化銀行匯入匯款憑證暨通知、隨機文件(含Invoice、Packing List)、隨機文件買方DIVEL ITALIA 之匯款交易憑證、華南銀行存款往來明細表(見資料卷三第41至45頁、調四卷第30至33頁、資料卷一第64頁、調八卷第90頁反面)</t>
  </si>
  <si>
    <t>熒茂公司Commerical Invoice(含Packing List)、轉帳傳票(含立帳及沖帳)、出口報單、彰化銀行匯入匯款憑證暨通知、隨機文件(含Invoice、Packing List)、隨機文件買方DIVEL ITALIA 之匯款交易憑證、華南銀行存款往來明細表(見資料卷三第46至53頁、調四卷第34至37頁、資料卷一第65頁、調八卷第90頁反面)</t>
  </si>
  <si>
    <t>熒茂公司Commerical Invoice(含Packing List)、轉帳傳票(含立帳及沖帳)、出口報單、彰化銀行匯入匯款憑證暨通知、隨機文件(含Invoice、Packing List)、隨機文件買方DIVEL ITALIA 之匯款交易憑證、華南銀行存款往來明細表(見資料卷三第60至67頁、調四卷第38至41頁、資料卷一第66頁、調八卷第91頁)</t>
  </si>
  <si>
    <t>熒茂公司Commerical Invoice(含Packing List)、轉帳傳票(含立帳及沖帳)、出口報單、彰化銀行匯入匯款憑證暨通知、隨機文件(含Invoice、Packing List)、隨機文件買方DIVEL ITALIA 之匯款交易憑證、華南銀行存款往來明細表(見資料卷三第68至72頁、調四卷第42至45頁、資料卷一第67頁、調八卷第91頁)</t>
  </si>
  <si>
    <t>熒茂公司Commerical Invoice(含Packing List)、轉帳傳票(含立帳及沖帳)、出口報單、彰化銀行匯入匯款憑證、隨機文件(含Invoice、Packing List)、隨機文件買方DIVEL ITALIA 之匯款交易憑證、華南銀行存款往來明細表(見資料卷三第77至81頁、調四卷第50至53頁、資料卷一第72頁、資料卷二第97頁)</t>
  </si>
  <si>
    <t>熒茂公司Commerical Invoice(含Packing List)、轉帳傳票(含立帳及沖帳)、出口報單、彰化銀行匯入匯款憑證、隨機文件(含Invoice、Packing List)、隨機文件買方ARTICULOS OPTICOS 之匯款交易憑證、華南銀行存款往來明細表(見資料卷三第82至99頁、調四卷第54至57頁、資料卷一第77至78頁、調八卷第87頁)</t>
  </si>
  <si>
    <t>熒茂公司Commerical Invoice(含Packing List)、轉帳傳票(含立帳及沖帳)、出口報單、彰化銀行匯入匯款憑證、隨機文件(含Invoice、Packing List)、隨機文件買方ARTICULOS OPTICOS 之匯款交易憑證、華南銀行存款往來明細表(見資料卷三第100至117頁、調四卷第58至61頁、資料卷一第79至80頁、調八卷第89頁)</t>
  </si>
  <si>
    <t>熒茂公司Commerical Invoice(含Packing List)、轉帳傳票(含立帳及沖帳)、出口報單、彰化銀行匯入匯款憑證、隨機文件(含Invoice、Packing List)、隨機文件買方ARTICULOS OPTICOS 之匯款交易憑證、華南銀行存款往來明細表(見資料三第118至135頁、調四卷第62至65頁、資料卷一第81頁、調八卷第90頁反面)</t>
  </si>
  <si>
    <t>熒茂公司Commerical Invoice(含Packing List)、轉帳傳票(含立帳及沖帳)、出口報單、玉山銀行匯入匯款憑證、隨機文件(含Invoice、Packing List)、隨機文件買方DANA OPTICS之匯款交易憑證、華南銀行存款往來明細表(見資料卷三第184至188頁、調四卷第82至85頁、資料卷一第96至97頁、調八卷第90頁)</t>
  </si>
  <si>
    <t>熒茂公司Commerical Invoice(含Packing List)、轉帳傳票(含立帳及沖帳)、出口報單、彰化銀行匯入匯款交易憑證、隨機文件(含Invoice、Packing List)、隨機文件買方ROZIN OPTICAL INTERNATION之匯款交易憑證、華南銀行存款往來明細表(見資料卷三第215至227頁、調四卷第98至101頁、資料卷一第136頁、資料卷二第101頁)</t>
  </si>
  <si>
    <t>熒茂公司Commerical Invoice(含Packing List)、轉帳傳票(含立帳及沖帳)、出口報單、彰化銀行匯入匯款交易憑證、隨機文件(含Invoice、Packing List)、隨機文件買方CHEMMANUR之匯款交易憑證、華南銀行存款往來明細表(見資料卷三第228至241頁、調四卷第102至105頁、資料卷一第145至146頁、調八卷第88頁)</t>
  </si>
  <si>
    <t>發票日期：
100年8月24日
發票號碼：
CBC-082411號
賣方：CHAMPION BETA CO.,LTD.
買方：ARTICULOS OPTICOS
付款條件:T/T in Advance</t>
    <phoneticPr fontId="1" type="noConversion"/>
  </si>
  <si>
    <t>100年7月13日以KOREA OPTICAL CO.,LTD名義匯入熒茂公司玉山銀0082441012488號帳戶89,594.20美元(已扣除相關費用)</t>
    <phoneticPr fontId="1" type="noConversion"/>
  </si>
  <si>
    <t>熒茂公司Commerical Invoice(含Packing List)、轉帳傳票(含立帳及沖帳)、出口報單、彰化銀行匯入匯款交易憑證、玉山銀行匯入匯款憑證、隨機文件(含Invoice、Packing List)、隨機文件買方GHANADA OPTICAL之匯款交易憑證、華南銀行存款往來明細表(見資料卷三第194至205頁、調四卷第90至93頁、資料卷一第102至103頁、調八卷第86頁反面、第87頁反面)</t>
    <phoneticPr fontId="1" type="noConversion"/>
  </si>
  <si>
    <t>發票日期：
102年1月24日
發票號碼：
CB-012413號
賣方：CHAMPION BETA CO.,LTD. (為隨東路)    
買方：NANCY RIVERA LASSC   
付款條件：略</t>
    <phoneticPr fontId="1" type="noConversion"/>
  </si>
  <si>
    <t>證人朱美燕之偵訊筆錄(具結)、李淑玲準備程序筆錄、熒茂公司轉帳傳票(含立帳、沖帳、彰化銀行匯入款交易憑證)、Commerical Invoice(含Packing List)、出口報單及隨機文件(含Invoice、Packing List、staple documents)、隨機文件買方MEDICINA Y之匯款交易憑證及華銀存款交易明細表(見他二卷第88頁、資料卷三第546至557頁、調一卷第56至58頁、資料卷一第6至7頁、資料卷二第100至101頁)</t>
    <phoneticPr fontId="1" type="noConversion"/>
  </si>
  <si>
    <t>李淑玲
陳妤慧</t>
    <phoneticPr fontId="1" type="noConversion"/>
  </si>
  <si>
    <t xml:space="preserve">1.前揭匯入熒茂公司之帳款關於沖帳對象、單號、數額係由陳妤慧認、李淑玲認定(資料卷三第187、188頁)，附此敘明。
2.同編號19說明2所示。
</t>
    <phoneticPr fontId="1" type="noConversion"/>
  </si>
  <si>
    <t xml:space="preserve">GENESIS VISION以發票日分別為101年5月18日、6月5日之票據4紙共114,207.5美元(票號2285、2286、2508、2509號)   </t>
    <phoneticPr fontId="1" type="noConversion"/>
  </si>
  <si>
    <t>101年4月26日、101年7月17日HIGH TEC LENS分別 匯入銡麗公司華銀700970085352號帳戶4,528.18美元、10,595.92美元(均已扣除相關費用)</t>
    <phoneticPr fontId="1" type="noConversion"/>
  </si>
  <si>
    <t>發票日期：
101年4月23日
發票號碼：
CF-042312號
賣方:CHAMPION BETA CO.,LTD.
買方:DANA OPTICS</t>
    <phoneticPr fontId="1" type="noConversion"/>
  </si>
  <si>
    <t>DANA OPTICS先後於101年4月10日、5月17日、6月14日 匯入銡麗公司華銀700970085352號帳戶18,967.22美元、18,967.22美元、18,967.31美元(均已扣除相關費用)</t>
    <phoneticPr fontId="1" type="noConversion"/>
  </si>
  <si>
    <t>起訴書附表四(一)編號</t>
    <phoneticPr fontId="1" type="noConversion"/>
  </si>
  <si>
    <t>前揭匯入熒茂公司之帳款關於沖帳對象、單號、數額係由李淑玲認定(資料卷三第165頁反面至166頁)，附此敘明。</t>
    <phoneticPr fontId="1" type="noConversion"/>
  </si>
  <si>
    <t>前揭匯入熒茂公司之帳款關於沖帳對象、數額係由陳妤慧認定(資料卷三第192頁反面)，附此敘明。</t>
    <phoneticPr fontId="1" type="noConversion"/>
  </si>
  <si>
    <t>時間</t>
    <phoneticPr fontId="1" type="noConversion"/>
  </si>
  <si>
    <t>收款人</t>
    <phoneticPr fontId="1" type="noConversion"/>
  </si>
  <si>
    <t>匯入熒茂公司帳戶之相關資料</t>
    <phoneticPr fontId="1" type="noConversion"/>
  </si>
  <si>
    <t>匯出金額
(單位：美元)</t>
    <phoneticPr fontId="1" type="noConversion"/>
  </si>
  <si>
    <t>附表四(二)編號4
附表四(二)編號6</t>
  </si>
  <si>
    <t>附表四(二)編號6</t>
  </si>
  <si>
    <t>附表四(二)編號3</t>
  </si>
  <si>
    <t>附表四(二)編號5、6、8</t>
  </si>
  <si>
    <t>附表四(二)編號8</t>
  </si>
  <si>
    <t>附表四(二)編號10</t>
  </si>
  <si>
    <t>附表四(二)編號12</t>
  </si>
  <si>
    <t>附表四(二)編號9、11</t>
  </si>
  <si>
    <t>附表四(二)編號13</t>
  </si>
  <si>
    <t>附表四(二)編號16</t>
  </si>
  <si>
    <t>附表四(二)編號15</t>
  </si>
  <si>
    <t>附表四(二)編號17</t>
  </si>
  <si>
    <t>附表四(二)編號18、19、20</t>
  </si>
  <si>
    <t>附表四(二)編號21</t>
  </si>
  <si>
    <t>附表四(二)編號23</t>
  </si>
  <si>
    <t>附表四(一)編號17</t>
  </si>
  <si>
    <t>附表三編號4
附表四(二)編號14、15</t>
  </si>
  <si>
    <t>附表三編號5</t>
  </si>
  <si>
    <t>附表三編號6</t>
  </si>
  <si>
    <t>附表三編號3
附表四(二)編號9</t>
    <phoneticPr fontId="1" type="noConversion"/>
  </si>
  <si>
    <t>附表三編號3</t>
    <phoneticPr fontId="1" type="noConversion"/>
  </si>
  <si>
    <t>出處</t>
    <phoneticPr fontId="1" type="noConversion"/>
  </si>
  <si>
    <t>CB OPTICAL  TECHNOLOGY CO.,LTD.
華銀香港905230196164號帳戶</t>
    <phoneticPr fontId="1" type="noConversion"/>
  </si>
  <si>
    <t>資料卷二第98、251頁</t>
    <phoneticPr fontId="1" type="noConversion"/>
  </si>
  <si>
    <t>Champion Beta CO.,LTD.
華銀香港905230192207號帳戶</t>
    <phoneticPr fontId="1" type="noConversion"/>
  </si>
  <si>
    <t>資料卷二第99頁反、254頁</t>
    <phoneticPr fontId="1" type="noConversion"/>
  </si>
  <si>
    <t>1011130</t>
    <phoneticPr fontId="1" type="noConversion"/>
  </si>
  <si>
    <t>1011003</t>
    <phoneticPr fontId="1" type="noConversion"/>
  </si>
  <si>
    <t>CB OPTICAL  TECHNOLOGY CO.,LTD.
華銀香港905230196164號帳戶</t>
    <phoneticPr fontId="1" type="noConversion"/>
  </si>
  <si>
    <t>資料卷二第100頁反、257頁</t>
    <phoneticPr fontId="1" type="noConversion"/>
  </si>
  <si>
    <t>1020110</t>
    <phoneticPr fontId="1" type="noConversion"/>
  </si>
  <si>
    <t>資料卷二第101頁反、262頁</t>
    <phoneticPr fontId="1" type="noConversion"/>
  </si>
  <si>
    <t>1020115</t>
    <phoneticPr fontId="1" type="noConversion"/>
  </si>
  <si>
    <t>資料卷二第101頁反、264、282頁</t>
    <phoneticPr fontId="1" type="noConversion"/>
  </si>
  <si>
    <t>1020207</t>
    <phoneticPr fontId="1" type="noConversion"/>
  </si>
  <si>
    <t>資料卷二第102、265、283頁</t>
    <phoneticPr fontId="1" type="noConversion"/>
  </si>
  <si>
    <t>1020306</t>
    <phoneticPr fontId="1" type="noConversion"/>
  </si>
  <si>
    <t>資料卷二第102頁反、309至310頁</t>
    <phoneticPr fontId="1" type="noConversion"/>
  </si>
  <si>
    <t>1020308</t>
    <phoneticPr fontId="1" type="noConversion"/>
  </si>
  <si>
    <t>1020307</t>
    <phoneticPr fontId="1" type="noConversion"/>
  </si>
  <si>
    <t>資料卷二第102頁反、311至312頁</t>
    <phoneticPr fontId="1" type="noConversion"/>
  </si>
  <si>
    <t>資料卷二第102頁反、272頁</t>
    <phoneticPr fontId="1" type="noConversion"/>
  </si>
  <si>
    <t>1020412</t>
    <phoneticPr fontId="1" type="noConversion"/>
  </si>
  <si>
    <t>1020415</t>
    <phoneticPr fontId="1" type="noConversion"/>
  </si>
  <si>
    <t>1020422</t>
    <phoneticPr fontId="1" type="noConversion"/>
  </si>
  <si>
    <t>資料卷二第103頁反、315至316頁</t>
    <phoneticPr fontId="1" type="noConversion"/>
  </si>
  <si>
    <t>1020423</t>
    <phoneticPr fontId="1" type="noConversion"/>
  </si>
  <si>
    <t>1020531</t>
    <phoneticPr fontId="1" type="noConversion"/>
  </si>
  <si>
    <t>1020627</t>
    <phoneticPr fontId="1" type="noConversion"/>
  </si>
  <si>
    <t>資料卷二第105、276頁</t>
    <phoneticPr fontId="1" type="noConversion"/>
  </si>
  <si>
    <t>1020628</t>
    <phoneticPr fontId="1" type="noConversion"/>
  </si>
  <si>
    <t>KUO,YAO-CHUNG</t>
    <phoneticPr fontId="1" type="noConversion"/>
  </si>
  <si>
    <t>資料卷二第105反、220、227頁</t>
    <phoneticPr fontId="1" type="noConversion"/>
  </si>
  <si>
    <t>KUO,YAO-CHUNG(即郭耀鍾)中國地區82753293073931號帳戶</t>
    <phoneticPr fontId="1" type="noConversion"/>
  </si>
  <si>
    <t>1020903</t>
    <phoneticPr fontId="1" type="noConversion"/>
  </si>
  <si>
    <t>1020906</t>
    <phoneticPr fontId="1" type="noConversion"/>
  </si>
  <si>
    <t>調八卷第16頁反至17頁</t>
    <phoneticPr fontId="1" type="noConversion"/>
  </si>
  <si>
    <t>CB OPTICAL  TECHNOLOGY CO.,LTD.
華銀香港905230196164號帳戶</t>
    <phoneticPr fontId="1" type="noConversion"/>
  </si>
  <si>
    <t>調八卷第17頁反至18頁</t>
    <phoneticPr fontId="1" type="noConversion"/>
  </si>
  <si>
    <t xml:space="preserve">Champion Beta CO.,LTD.
華銀香港905230192207號帳戶
</t>
    <phoneticPr fontId="1" type="noConversion"/>
  </si>
  <si>
    <t>調八卷第18頁反至19頁</t>
    <phoneticPr fontId="1" type="noConversion"/>
  </si>
  <si>
    <t>調七卷第102頁</t>
    <phoneticPr fontId="1" type="noConversion"/>
  </si>
  <si>
    <t>MERIDIAN COMMERICAL</t>
    <phoneticPr fontId="1" type="noConversion"/>
  </si>
  <si>
    <t>調七卷第109至110頁</t>
    <phoneticPr fontId="1" type="noConversion"/>
  </si>
  <si>
    <t>GLORIOUS ASIA LIMITED</t>
    <phoneticPr fontId="1" type="noConversion"/>
  </si>
  <si>
    <t>調七卷第113反至114頁</t>
    <phoneticPr fontId="1" type="noConversion"/>
  </si>
  <si>
    <t>CHANG,JAN-RU</t>
    <phoneticPr fontId="1" type="noConversion"/>
  </si>
  <si>
    <t>調七卷第120反至121頁</t>
    <phoneticPr fontId="1" type="noConversion"/>
  </si>
  <si>
    <t>調七卷第121反至122頁</t>
    <phoneticPr fontId="1" type="noConversion"/>
  </si>
  <si>
    <t>調七卷第123反至124頁</t>
    <phoneticPr fontId="1" type="noConversion"/>
  </si>
  <si>
    <t>分別匯入CB OPTICAL  TECHNOLOGY CO.,LTD.
華銀香港905230196164號帳戶1萬美元、9萬美元計10萬美元</t>
    <phoneticPr fontId="1" type="noConversion"/>
  </si>
  <si>
    <t>資料卷二第103頁反、313至314、317至318頁
調七卷第108頁</t>
    <phoneticPr fontId="1" type="noConversion"/>
  </si>
  <si>
    <t>資料卷二第103頁反、273、284頁
調八卷第20頁反至21頁</t>
    <phoneticPr fontId="1" type="noConversion"/>
  </si>
  <si>
    <t>資料卷二第103頁反、274、286頁
調八卷第21頁反至22頁</t>
    <phoneticPr fontId="1" type="noConversion"/>
  </si>
  <si>
    <t>1020603</t>
    <phoneticPr fontId="1" type="noConversion"/>
  </si>
  <si>
    <t>資料卷二第104頁反、275、285頁</t>
    <phoneticPr fontId="1" type="noConversion"/>
  </si>
  <si>
    <t>資料卷二第104頁反、197、222頁
調八卷第22頁反至23頁</t>
    <phoneticPr fontId="1" type="noConversion"/>
  </si>
  <si>
    <t>1020710</t>
    <phoneticPr fontId="1" type="noConversion"/>
  </si>
  <si>
    <t>資料卷二第105反、199、225頁</t>
    <phoneticPr fontId="1" type="noConversion"/>
  </si>
  <si>
    <t>資料卷二第105反、220、227頁
調八卷第25頁反至26頁</t>
    <phoneticPr fontId="1" type="noConversion"/>
  </si>
  <si>
    <t>1020812</t>
    <phoneticPr fontId="1" type="noConversion"/>
  </si>
  <si>
    <t>資料卷二第106反、203、232頁
調七卷第115至116頁</t>
    <phoneticPr fontId="1" type="noConversion"/>
  </si>
  <si>
    <t>CHANG,JAN-RU</t>
    <phoneticPr fontId="1" type="noConversion"/>
  </si>
  <si>
    <t>CHANG,JAN-RU中國地區11421110071772號帳戶</t>
    <phoneticPr fontId="1" type="noConversion"/>
  </si>
  <si>
    <t>資料卷二第107、299至300頁</t>
    <phoneticPr fontId="1" type="noConversion"/>
  </si>
  <si>
    <t>資料卷二第107反、205-1、238頁
調七卷第118至119頁</t>
    <phoneticPr fontId="1" type="noConversion"/>
  </si>
  <si>
    <t>略</t>
    <phoneticPr fontId="1" type="noConversion"/>
  </si>
  <si>
    <t>資料卷二第108、208、243頁
調七卷第122反至123頁</t>
    <phoneticPr fontId="1" type="noConversion"/>
  </si>
  <si>
    <t>入帳金額(已扣除相關費用之淨額)
(單位：美元)</t>
    <phoneticPr fontId="1" type="noConversion"/>
  </si>
  <si>
    <t>Champion Beta CO.,LTD.</t>
    <phoneticPr fontId="1" type="noConversion"/>
  </si>
  <si>
    <t>CB OPTICAL  TECHNOLOGY CO.,LTD.</t>
    <phoneticPr fontId="1" type="noConversion"/>
  </si>
  <si>
    <t>CB OPTICAL TECHNOLOGY CO.,LTD.
華銀香港905230196164號帳戶</t>
    <phoneticPr fontId="1" type="noConversion"/>
  </si>
  <si>
    <t>1.熒茂公司之買方雖為CB OPTICAL CO.,LTD.，然價款由GENESIS VISION INC電匯交付，且前揭價款關於沖帳對象、單號、數額均係由李淑玲認定，其匯款電文附言記載CTROL AT MILDEX等語(見資料卷三第315頁反面至317頁)，又GENESIS VISION INC與CHAMPION BETA CO.,LTD.有業務往來(資料卷一第262至270)，然非熒茂公司客戶等情，是GENESIS VISION INC前揭電匯款之實際收款人係李淑玲(即CTROL)而非熒茂公司；另隨機文件買賣方雖各記載為MILDEX、EXODUS VISION，然查海運提單（Ocean Bill of Lading)上載受益人為GENESIS VISION INC，佐以編號3所示交易之COMMERICE INVOICEG上載EXODUS VISION為該提單之收受人等情(見調五卷第12頁)，足認隨機文件之買賣方實為CHAMPION BETA CO.,LTD.、GENESIS VISION INC，附此敘明。</t>
    <phoneticPr fontId="1" type="noConversion"/>
  </si>
  <si>
    <t>附表四(二)編號20、22</t>
    <phoneticPr fontId="1" type="noConversion"/>
  </si>
  <si>
    <t>1.熒茂公司之買方雖為CB OPTICAL CO.,LTD.，然價款係由CB OPTICAL  TECHNOLOGY CO.,LTD.(即麗冠科技有限公司)交付，且前揭價款關於沖帳對象、單號、數額均係由李淑玲認定(資料卷三第389頁反面至390頁)，又報關文件之買方CB OPTICAL CO.,LTD.地址與隨機文件賣方CHAMPION BETA CO.,LTD.聯絡地址同為江蘇丹陽。
2.倘隨機文件果由報關文件之買方CB OPTICAL CO.,LTD.指示製作，然為避免交易對象獲悉物料來源，隨機文件之賣方應以自己(即CB OPTICAL CO.,LTD.)名義為之，實無記載他人(即CHAMPION BETA CO.,LTD.)之理，又隨機文件買方TOPSA公司將價款匯入CHAMPION BETA CO.,LTD.(即銡麗公司)帳戶且兩造自98年8月間即有交易往來(見資料卷一第210至227頁)等情，足認TOPSA公司交易賣方應為CHAMPION BETA CO.,LTD.(即銡麗公司，尚非CB OPTICAL CO.,LTD.。
3.至前揭TOPSA公司匯入金額大於發票金額，應係與他交易款合併匯款所致，附此敘明。</t>
    <phoneticPr fontId="1" type="noConversion"/>
  </si>
  <si>
    <t>1.熒茂公司之買方雖為MARC LENS INC，然由CHAMPION BETA CO.,LTD.交付價款，且前揭價款關於沖帳對象、單號、數額均係由郭玉秀認定(資料卷三第287頁)；另前揭CHAMPION BETA CO.,LTD.匯款資料上載地址與銡麗公司營業地址同為高雄市岡山區為隨東路58巷6號1樓。
2.倘隨機文件果由報關文件之買方MARC LENS INC指示製作，然為避免交易對象獲悉物料來源，隨機文件之賣方應以自己(即MARC LENS INC)名義為之，實無記載他人(即CHAMPION BETA CO.,LTD.)之理，又隨機文件買方EL IMPERIO 將價款匯入CHAMPION BETA CO.,LTD.(即銡麗公司)帳戶且為貨物收受者，足認EL IMPERIO之交易賣方應為CHAMPION BETA CO.,LTD.，尚非MARC LENS INC，附此敘明。</t>
    <phoneticPr fontId="1" type="noConversion"/>
  </si>
  <si>
    <t>1.熒茂公司之買方雖為CB OPTICAL CO.,LTD.，然價款係由CB OPTICAL  TECHNOLOGY CO.,LTD.(即麗冠科技有限公司)交付，且前揭價款關於沖帳對象、單號、數額均係由李淑玲認定，又前揭報關文件及隨機文件係由「熒茂公司郭」傳真予報關行吳小姐(調五卷第33頁)。
2.倘隨機文件果由報關文件之買方CB OPTICAL CO.,LTD.指示製作，然為避免交易對象獲悉物料來源，隨機文件之賣方應以自己(即CB OPTICAL CO.,LTD.)名義為之，實無記載他人(即CHAMPION BETA CO.,LTD.)之理，又隨機文件買方ARTICULOS OPTICOS將價款匯入CHAMPION BETA CO.,LTD.(即銡麗公司)帳戶，然非熒茂公司客戶等情，足認ARTICULOS OPTICOS交易賣方應為CHAMPION BETA CO.,LTD.，尚非CB OPTICAL CO.,LTD.，附此敘明。</t>
    <phoneticPr fontId="1" type="noConversion"/>
  </si>
  <si>
    <t>熒茂公司之買方雖為CB OPTICAL CO.,LTD.，然價款係由不詳之人交付，且前揭價款關於沖帳對象、單號、數額係由李淑玲認定，報關文件及隨機文件上係由熒茂公司郭's提供予報關行朱小姐(調一卷第50頁)，又報關文件買方MEDICINA Y公司價款匯入銡麗公司帳戶且為貨物收受者，復佐以兩造自101年4月起即有交易往來(見資料卷一第1至7-7)且熒茂公司自101年3月21日至102年12月間與MEDICINA Y公司無買賣交易(見他一卷第293、321頁)等情，足認CHAMPION BETA CO.,LTD.(即銡麗公司)始為熒茂公司之直接真實買方，至MEDICINA Y公司匯款金額大於發票金額應係與他交易款合併匯款所致，附此敘明。</t>
    <phoneticPr fontId="1" type="noConversion"/>
  </si>
  <si>
    <t>熒茂公司之買方雖為CB OPTICAL CO.,LTD.，然係以GENESIS VISION INC之票據支付價款，且關於價款之沖帳對象、單號、數額均係由李淑玲認定，又GENESIS VISION INC票據上載票面金額係支付INVOICE NO.MDX-051712號及101年4月7日之餘款，尚非前揭交易(INVOICE NO.MDX-042312號)之價款，復以GENESIS VISION INC與CHAMPION BETA CO.,LTD.間有業務往來(資料卷一第262至270頁)且非熒茂公司客戶等情，是GENESIS VISION INC交付前揭價款予熒茂公司係依CHAMPION BETA CO.,LTD.指示。再者，報關文件及隨機文件係由熒茂公司郭's提供予報關行朱小姐，而隨機文件買方MEDICINA Y公司價款匯入銡麗公司帳戶且為貨物收受者，又兩造自101年4月起即有交易往來，然熒茂公司自101年3月21日至102年12月間未與MEDICINA Y公司有交易等情，已如前述，足認CHAMPION BETA CO.,LTD.(即銡麗公司)始為熒茂公司之直接真實買方。</t>
    <phoneticPr fontId="1" type="noConversion"/>
  </si>
  <si>
    <t>CHEN,CHUAN-HSIUNG
彰銀香港219220028336號帳戶</t>
    <phoneticPr fontId="1" type="noConversion"/>
  </si>
  <si>
    <t>自銡麗公司華南銀行700970085352號帳戶轉匯款項之相關資料</t>
    <phoneticPr fontId="1" type="noConversion"/>
  </si>
  <si>
    <t>編號</t>
    <phoneticPr fontId="1" type="noConversion"/>
  </si>
  <si>
    <t>HIGH TEC LEN LTDA.於99年6月21日 匯入銡麗公司華銀700970085352號帳戶4,810.51美元(已扣除相關費用)</t>
    <phoneticPr fontId="1" type="noConversion"/>
  </si>
  <si>
    <t>電子文件資料</t>
    <phoneticPr fontId="1" type="noConversion"/>
  </si>
  <si>
    <t>買賣方之金流</t>
    <phoneticPr fontId="1" type="noConversion"/>
  </si>
  <si>
    <t>PROFORMA INVOICE之金額(美元)</t>
    <phoneticPr fontId="1" type="noConversion"/>
  </si>
  <si>
    <t>COMMERICAL INVOICE之金額(美元)</t>
    <phoneticPr fontId="1" type="noConversion"/>
  </si>
  <si>
    <t>報關文件資料</t>
    <phoneticPr fontId="1" type="noConversion"/>
  </si>
  <si>
    <t>差額
(美元)</t>
    <phoneticPr fontId="1" type="noConversion"/>
  </si>
  <si>
    <t>相關證據及出處</t>
    <phoneticPr fontId="1" type="noConversion"/>
  </si>
  <si>
    <t>說明</t>
    <phoneticPr fontId="1" type="noConversion"/>
  </si>
  <si>
    <t>PROFORMA INVOICE(下稱PI)之日期、號碼、買賣方及款項交付等資料</t>
    <phoneticPr fontId="1" type="noConversion"/>
  </si>
  <si>
    <t>日期：
99年5月10日
發票號碼：
MDX-051010號
買方：Landon Lens Manufacturing Corp.
賣方：MILDEX
收款戶名及帳號：華南銀行高雄分行Champion Beta Co.,Ltd.700970085352號</t>
    <phoneticPr fontId="1" type="noConversion"/>
  </si>
  <si>
    <t>Landon Lens Manufacturing Corp.於99年6月4日 匯入銡麗公司華銀700970085352號帳戶5735.78美元(已扣除相關費用)</t>
    <phoneticPr fontId="1" type="noConversion"/>
  </si>
  <si>
    <t>報關日期：
99年6月5日
發票日期：
99年6月4日
發票號碼：
MDX-060410號
賣方：MILDEX OPTICAL INC
買方：K-MARS</t>
    <phoneticPr fontId="1" type="noConversion"/>
  </si>
  <si>
    <t>1.熒茂公司之買方雖為CB OPTICAL CO.,LTD.，然價款係由CB OPTICAL TECHNOLOGY CO.,LTD.(即麗冠公司)交付，且前揭價款關於沖帳對象、單號、數額均係由李淑玲認定(資料卷三第398反面至399頁)。
2.倘隨機文件果由報關文件之買方CB OPTICAL CO.,LTD.指示製作，然為避免交易對象獲悉物料來源，隨機文件之賣方應以自己(即CB OPTICAL CO.,LTD.)名義為之，實無記載他人(即CHAMPION BETA CO.,LTD.)之理，又隨機文件買方ROZIN公司將價款匯入CHAMPION BETA CO.,LTD.(即銡麗公司)帳戶且其為貨物收受者，復以兩造自98年8月間即有交易往來(見資料卷一第122至144頁)等情，足認ROZIN公司交易賣方應為CHAMPION BETA CO.,LTD.(即銡麗公司)，尚非CB OPTICAL CO.,LTD.。
3.至前揭ROZIN公司匯入金額大於發票金額，應係與他交易款合併匯款所致，附此敘明。</t>
    <phoneticPr fontId="1" type="noConversion"/>
  </si>
  <si>
    <t>武芸湞
李淑玲</t>
    <phoneticPr fontId="1" type="noConversion"/>
  </si>
  <si>
    <t>涉案
被告</t>
    <phoneticPr fontId="1" type="noConversion"/>
  </si>
  <si>
    <t>報關日期
發票日期
發票號碼
報關文件買賣方</t>
    <phoneticPr fontId="1" type="noConversion"/>
  </si>
  <si>
    <t>起訴書附表2
編號</t>
    <phoneticPr fontId="1" type="noConversion"/>
  </si>
  <si>
    <t>寄送時間
發送者
收受者</t>
  </si>
  <si>
    <t>寄送時間：
99年5月25日
發送者：
武芸湞
收受者：
李淑玲</t>
  </si>
  <si>
    <t>寄送時間：
99年6月1日
發送者：
武芸湞
收受者：
李淑玲</t>
  </si>
  <si>
    <t>調整後PI金額5,722美元(未加計增額之運費)，採有利被告方式以Landon Lens Manufacturing Corp.匯入銡麗公司淨額5,735.78美元(已扣除相關費用)與熒茂公司出口報單價額4,470美元，計算差額為1,265.78美元(=5,735.78-4,470)</t>
    <phoneticPr fontId="1" type="noConversion"/>
  </si>
  <si>
    <t>熒茂公司之出口報單及COMMERICAL INVOICE上載買方雖為K-MARS，然依PI所示，系爭貨物之品項、數量(調整後)、運送期日、目的地等資料核與熒茂公司出口報單及發票上載，除運送日差一日外，餘均同。又Landon Lens Manufacturing Corp.自98年8月起即與銡麗公司有交易往來(見證物卷8第662頁至681頁)且系爭價款之交付對象亦為銡麗公司等情，足認系爭交易之真實賣方係CHAMPION BETA CO.,LTD.(即銡麗公司)。</t>
    <phoneticPr fontId="1" type="noConversion"/>
  </si>
  <si>
    <t>COLOMBIANS LENS E.U.於99年7月9日、9月21日匯入銡麗公司華銀700970085352號帳戶分別13,983.75美元、25,483.67美元(均已扣除相關費用)</t>
    <phoneticPr fontId="1" type="noConversion"/>
  </si>
  <si>
    <t>原PI上載金額雖為5,402美元，然參酌熒茂公司出口報單及前揭PI之品項、數量，增列PI之ITEM第1項數量為40(價額增加40*8=320)，調整後PI金額以5,722美元(=5,402+320)列計，其中運費320美元，尚未因數量、價額增加而調整，附此敘明。</t>
    <phoneticPr fontId="1" type="noConversion"/>
  </si>
  <si>
    <t>97年11月3日以Champion Beta名義自華南銀行銡麗公司700970085352號帳戶匯入Barclays Bank
James Robinson
GB69BARC20000075402655號帳戶</t>
    <phoneticPr fontId="1" type="noConversion"/>
  </si>
  <si>
    <t xml:space="preserve">李淑玲
</t>
    <phoneticPr fontId="1" type="noConversion"/>
  </si>
  <si>
    <t>發票日期：
99年8月20日
發票號碼：
DLI-082010
賣方：
CHAMPION BETA CO.,LTD.
買方：
DIVEL ITALIA 
付款條件:T/T 90Days after shipping</t>
    <phoneticPr fontId="1" type="noConversion"/>
  </si>
  <si>
    <t>1.前揭匯入熒茂公司款項關於沖帳對象、單號、數額係由李淑玲認定(資料卷三第4頁)。
2.倘隨機文件果由報關文件之買方CASSIDY 公司指示製作，然為避免交易對象獲悉物料來源，隨機文件之賣方應以自己(即CASSIDY 公司)名義為之，實無記載他人(即CHAMPION BETA CO.,LTD.)之理，又隨機文件買方DIVEL ITALIA 將價款匯入CHAMPION BETA CO.,LTD.(即銡麗公司)帳戶且為貨物收受者，復以隨機文件之兩造自98年9月起即有交易往來(見資料卷一第49至72頁)，然DIVEL ITALIA尚非熒茂公司客戶等情，足認DIVEL ITALIA之交易賣方應為CHAMPION BETA CO.,LTD.，尚非CASSIDY公司，附此敘明。</t>
    <phoneticPr fontId="1" type="noConversion"/>
  </si>
  <si>
    <t>101年1月13日以VISIOM CLEW名義匯入熒茂公司彰銀8119226819600號帳戶19,782美元(已扣除相關費用)</t>
    <phoneticPr fontId="1" type="noConversion"/>
  </si>
  <si>
    <t>101年1月14日以VISIOM CLEW名義匯入熒茂公司彰銀8119226819600號帳戶8,404美元(已扣除相關費用)</t>
    <phoneticPr fontId="1" type="noConversion"/>
  </si>
  <si>
    <t>ROZIN公司雖於前揭期日將款項匯入熒茂公司彰化銀行帳戶，並經陳妤慧、李淑玲確認沖帳對象、單號及數額，然查ROZIN公司於匯款單上備註之INVOICE NO MDX-080812號、MDX-042712號，尚非本筆交易(INVOICE NO MDX-082212號)之款項(資料卷三第222頁反面、224頁反面至227頁反面)，另佐以ROZIN公司前於98年12月間即與CHAMPION BETA CO.,LTD.有交易往來(見資料卷一第122至144頁)，且給付貨款期間與隨機文件上載交易條件(即貨到後120天電匯)相符等情，是ROZIN公司匯款予熒茂公司、銡麗公司分屬不同之交易款項，ROZIN公司匯入熒茂公司之帳款尚非本筆交易價款，ROZIN公司本筆交易對象之賣方應為CHAMPION BETA CO.,LTD.，至其匯入銡麗公司帳款金額大於發票金額，應係與他交易款合併匯款所致，附此敘明。</t>
    <phoneticPr fontId="1" type="noConversion"/>
  </si>
  <si>
    <t xml:space="preserve">李淑玲
武芸湞
陳妤慧
</t>
    <phoneticPr fontId="1" type="noConversion"/>
  </si>
  <si>
    <t>李淑玲郭玉秀</t>
    <phoneticPr fontId="1" type="noConversion"/>
  </si>
  <si>
    <t xml:space="preserve">李淑玲
郭玉秀
</t>
    <phoneticPr fontId="1" type="noConversion"/>
  </si>
  <si>
    <t xml:space="preserve">李淑玲
郭玉秀
陳妤慧
</t>
    <phoneticPr fontId="1" type="noConversion"/>
  </si>
  <si>
    <t xml:space="preserve">李淑玲
</t>
    <phoneticPr fontId="1" type="noConversion"/>
  </si>
  <si>
    <t>日期：
99年5月25日
發票號碼：
MDX-052510號
買方：HIGH TEC LEN LTDA.
賣方：MILDEX
收款戶名及帳號：華南銀行高雄分行Champion Beta Co.,Ltd.700970085352號</t>
    <phoneticPr fontId="1" type="noConversion"/>
  </si>
  <si>
    <t>報關日期：
99年6月11日
發票日期：
99年6月11日
發票號碼：
MDX-061110號
賣方：
MILDEX OPTICAL INC
買方：
CONTINENTAL SALES COMPANY</t>
    <phoneticPr fontId="1" type="noConversion"/>
  </si>
  <si>
    <t>熒茂公司之出口報單及COMMERICAL INVOICE上載買方雖為CONTINENTAL SALES COMPANY，然依提單所示，系爭貨物之收受對象係HIGH TEC LEN LTDA.核與PI上載買方相符。又HIGH TEC LEN LTDA.尚非熒茂公司客戶，佐以該公司自98年8月起即與銡麗公司有交易往來(見證物卷6第531頁至559頁)且系爭價款之交付對象亦為銡麗公司等情，足認系爭交易之真實賣方係CHAMPION BETA CO.,LTD.(即銡麗公司)。</t>
    <phoneticPr fontId="1" type="noConversion"/>
  </si>
  <si>
    <t>日期：
99年6月1日
發票號碼：
MDX-060110號
買方：COLOMBIANS LENS E.U.
賣方：MILDEX
收款戶名及帳號：華南銀行高雄分行Champion Beta Co.,Ltd.700970085352號</t>
    <phoneticPr fontId="1" type="noConversion"/>
  </si>
  <si>
    <t>報關日期：
99年7月2日
發票日期：
99年7月2日
發票號碼：
MDX-070210號
賣方：
MILDEX OPTICAL INC
買方：
KOREA OPTICAL  CO.,LTD</t>
    <phoneticPr fontId="1" type="noConversion"/>
  </si>
  <si>
    <t>1.熒茂公司之出口報單及COMMERICAL INVOICE上載買方雖為KOREA OPTICAL  CO.,LTD，然依提單所示，系爭貨物之收受對象係COLOMBIANS LENS E.U.核與PI上載買方相符。又COLOMBIANS LENS E.U.自98年10月起即與銡麗公司有交易往來(見證物卷3第162至201頁)且系爭價款之交付對象亦為銡麗公司等情，足認系爭交易之真實賣方係CHAMPION BETA CO.,LTD.(即銡麗公司)。
2.至前揭COLOMBIANS LENS E.U.匯入銡麗公司帳戶金額大於發票金額，應係與他交易款合併匯款所致，附此敘明。</t>
    <phoneticPr fontId="1" type="noConversion"/>
  </si>
  <si>
    <t>李淑玲</t>
    <phoneticPr fontId="1" type="noConversion"/>
  </si>
  <si>
    <t>96年12月7日自華南銀行麗錡公司700970033869號帳戶匯款入Barclays Bank
James Robinson
GB17BARC20000053220855號帳戶</t>
  </si>
  <si>
    <t>97年1月4日自華南銀行麗錡公司700970033869號帳戶匯款入Barclays Bank
James Robinson
GB17BARC20000053220855號帳戶</t>
  </si>
  <si>
    <t>97年3月14日自華南銀行麗錡公司700970033869號帳戶匯款入Barclays Bank
James Robinson
GB17BARC20000053220855號帳戶</t>
  </si>
  <si>
    <t>差額
(新臺幣)
(註3)</t>
    <phoneticPr fontId="1" type="noConversion"/>
  </si>
  <si>
    <t>98年4月15日自彰化銀行匯款入HSBC BANK(CHINA)之CHAMPION FINE OPTICS TECHNOLOGY LIMITED010004844055號帳戶</t>
  </si>
  <si>
    <t>98年7月15日自彰化銀行匯款入HSBC BANK(CHINA)之CHAMPION FINE OPTICS TECHNOLOGY LIMITED010004844055號帳戶</t>
  </si>
  <si>
    <t>98年9月10日自彰化銀行匯款入HSBC BANK(CHINA)之CHAMPION FINE OPTICS TECHNOLOGY LIMITED010004844055號帳戶</t>
  </si>
  <si>
    <t>98年11月5日(調八卷第68頁附表序號11誤載為98年10月31日)自彰化銀行匯款入HSBC BANK(CHINA)之CHAMPION FINE OPTICS TECHNOLOGY LIMITED010004844055號帳戶</t>
  </si>
  <si>
    <t>99年3月16日自彰化銀行匯款入HSBC BANK(CHINA)之CHAMPION FINE OPTICS TECHNOLOGY LIMITED010004844055號帳戶</t>
  </si>
  <si>
    <t>99年3月31日自彰化銀行匯款入HSBC BANK(CHINA)之CHAMPION FINE OPTICS TECHNOLOGY LIMITED010004844055號帳戶</t>
  </si>
  <si>
    <t>Carol(即李淑玲)向Lesley Briggs表示，價款29,000美元會從該公司另一帳戶Champion Beta支付，另於發票上記載每克78美元，惟Lesley Briggs稱該公司發票無法以不同價格標示，發票上單價仍記載每公克58美元等語，經核麗錡公司前揭帳戶確有是筆款項轉出(見院三卷第7頁、院二卷第38頁)；另熒茂公司依前揭變造之JamesRobinson INVOICE及PI上載付款帳戶支付價款，附此敘明。</t>
  </si>
  <si>
    <t>2008年9月2日JamesRobinson之INVOICE含該次訂購之E-MAIL、熒茂公司97年7月11日之轉帳傳票含偽造之JamesRobinson INVOICE及PI、進口報單、彰化銀行匯款水單(見院三卷第37至41、164至171頁、院二卷第10至11頁)</t>
  </si>
  <si>
    <t>李淑玲向Lesley Briggs確認貨款於7月29日支付，是否已收訖等語(見院三卷第39頁)；又熒茂公司依前揭偽造之JamesRobinson INVOICE及PI上載付款帳戶支付價款，另是筆交易之差額利益計11,500美元(調八卷第68頁序號5誤載為10,000美元)，併予更正。</t>
  </si>
  <si>
    <t>2009年4月9日JamesRobinson之INVOICE含該次訂購之E-MAIL、PI、熒茂公司98年4月3日之轉帳傳票含偽造之JamesRobinson INVOICE及PI、進口報單、UPS託運單、彰化銀行匯出匯款水單、華南銀行存款往來明細表(見院三卷第58至62、181至187頁、院二卷第14、40頁)</t>
  </si>
  <si>
    <t>李淑玲向Lesley Briggs確認，今日(即98年4月8日)有無收到來自Champion Beta之款項等語，經核銡麗公司前揭帳戶確有是筆款項轉出(見院三卷第59頁、院二卷第40頁)，另是筆交易之差額利益計11,500美元(調八卷第68頁序號8誤載為10,000美元)，併予更正。</t>
  </si>
  <si>
    <t>2009年7月14日JamesRobinson之INVOICE含該次訂購之E-MAIL、熒茂公司97年7月6日之轉帳傳票含偽造之JamesRobinson INVOICE及PI、進口報單、彰化銀行匯出匯款水單、華南銀行存款往來明細表(見院三卷第53至57、189至196頁、院二卷第15、41頁)</t>
  </si>
  <si>
    <t>李淑玲除向Lesley Briggs表示本次價款將於明日支付(即98年7月7日)外，並要求發票上記載每公克78美元，惟Lesley Briggs稱發票上將以每公克55美元總價27,500美元記載等語，經核銡麗公司前揭帳戶確有是筆款項轉出(見院三卷第54、56頁、院二卷第41頁)，另是筆交易之差額利益計11,500美元(調八卷第68頁序號9誤載為10,000美元)，併予更正。</t>
  </si>
  <si>
    <t>2009年9月4日JamesRobinson之INVOICE含該次訂購之E-MAIL、PI、熒茂公司97年9月7日及9月15日轉帳傳票含偽造之JamesRobinson INVOICE及PI、進口報單、彰化銀行匯出匯款水單、華南銀行賣匯交易憑證及往來明細表(見院三卷第50至52、197至202頁、院二卷第16、42頁、調八卷第84頁)</t>
  </si>
  <si>
    <t>本次JamesRobinson之交易人員係Samanths Smith尚非Lesley Briggs，另該公司要求熒茂公司匯入其Barclays Bank
James Robinson53220855號帳戶，惟Champion Beta係匯入同銀行之75402655號帳戶(院三卷第49、51頁));又前揭偽造之PI 編號090804號與JamesRobinson公司之PI編號相同，附此敘明。</t>
  </si>
  <si>
    <t>2009年10月20日JamesRobinson之INVOICE含該次訂購之E-MAIL、PI、熒茂公司98年10月29日之轉帳傳票含偽造之JamesRobinson INVOICE、進口報單、UPS進口收現單、彰化銀行匯出匯款水單、華南銀行賣匯交易憑證及往來明細表(見院三卷第63至65、204至209頁、院二卷第17、43頁、調八卷第98頁反面)</t>
  </si>
  <si>
    <t>Lesley Briggs告知李淑玲系爭料材貨款已收訖，其實際價格為27,500美元且已交UPS運送(單號1Z8W80960474218993號)等語，其運送單號核與前揭熒茂公司轉帳傳票所附UPS進口收現單上載單號相符(見院三卷第64、207頁)；另該公司要求熒茂公司匯入其Barclays Bank53220855號帳戶，惟Champion Beta係匯入同銀行之75402655號帳戶(院三卷第49、65頁)，附此敘明。</t>
  </si>
  <si>
    <t>2010年2月26日JamesRobinson之INVOICE暨PI、熒茂公司99年3月12日之轉帳傳票含偽造之JamesRobinson PI、進口報單、彰化銀行匯款水單、華南銀行賣匯交易憑證及往來明細表(見院三卷第66至67、211至214頁、院二卷第18、44頁、調八卷第85頁反面)</t>
  </si>
  <si>
    <t>2010年3月17日JamesRobinson之INVOICE含該次訂購之E-MAIL、PI、熒茂公司99年3月22之轉帳傳票含偽造之JamesRobinson之PI、進口報單、彰化銀行匯出匯款水單、華南銀行賣匯交易憑證及往來明細表(見院三卷第68至76、216至219頁、院二卷第19、45頁、調八卷第85頁反面)</t>
  </si>
  <si>
    <t>李淑玲向Lesley Briggs稱，本次價款27,500美元將於今日(即99年3月15日)以Champion Beta名義支付等語，核與前揭華南銀行賣匯交易憑證相符(見院三卷第71、73頁、院二卷第45頁)，另Lesley Briggs亦向李淑玲稱所有訂單款項自4月1日起由Vivimed Labs Europe Ltd為之，附此敘明。</t>
  </si>
  <si>
    <t>2010年5月10日Vivimed Labs Europe Ltd之INVOICE暨同交易之PI、熒茂公司99年5月6日及5月19日轉帳傳票所附偽造Vivimed Labs Europe Ltd之SHIPPING INVOICE(Waybill Number:1Z8W80960474894360號)及PI、進口報單、彰化銀行匯出匯款水單、華南銀行賣匯交易憑證及往來明細表(見院三卷第77至78、221至226頁、院二卷第20、46頁、調八卷第86頁)</t>
  </si>
  <si>
    <t>2010年5月28日Vivimed Labs Europe Ltd之INVOICE含該次訂購之E-MAIL、PI、熒茂公司99年6月3日之轉帳傳票含偽造Vivimed Labs Europe Ltd之SHIPPING INVOICE(Waybill Number:1Z8W80960474894360號)、進口報單、彰化銀行匯出匯款水單、華南銀行賣匯交易憑證及往來明細表(見院三卷第79至81、228至232頁、院二卷第21、47頁、調八卷第86頁反面)</t>
  </si>
  <si>
    <t>李淑玲向Lesley Briggs稱，本次1000公克料材價款55,000美元將於今日(即99年7月9日)電匯等語，核與前揭華南銀行賣匯交易憑證相符(見院三卷第84頁、院二卷第48頁)；又前揭SHIPPING INVOICE上載Waybill Number與編號13、14之交易所附SHIPPING INVOICE之Waybill Number相同，然不同託運期間其託運單號相同顯與常規相違，足認前揭SHIPPING INVOICE尚非真實(院三卷第229、222、234頁)；另前揭匯率以熒茂公司買匯匯率32.295、32.19之平均數32.2425列計，附此敘明。</t>
  </si>
  <si>
    <t>2010年8月16日Vivimed Labs Europe Ltd之INVOICE含該次訂購之E-MAIL、PI、熒茂公司99年8月28日、9月28日轉帳傳票含偽造Vivimed Labs Europe Ltd之SHIPPING INVOICE(Waybill Number:1Z8W80960474894360號)、進口報單、UPS進口收現單、彰化銀行匯出匯款申請書、華南銀行賣匯交易憑證及往來明細表(見院三卷第90至94、241至247頁、院二卷第24、49頁、調八卷第87頁)</t>
  </si>
  <si>
    <t>李淑玲向Samantha. Smith稱，本次價款將於今日(即99年8月12日)以Champion Beta名義支付等語，核與前揭華南銀行賣匯交易憑證相符(見院三卷第90頁、院二卷第49頁)；又前揭SHIPPING INVOICE與編號13至15之交易所附SHIPPING INVOICE上載Waybill Number:1Z8W80960474894360號均相同，惟與UPS進口收現單上載單號:1Z8W80960473333×××號不一致，足認前揭SHIPPING INVOICE尚非真實，附此敘明。</t>
  </si>
  <si>
    <t>2010年10月29日Vivimed Labs Europe Ltd之INVOICE含該次訂購之E-MAIL、PI、熒茂公司99年11月10日之轉帳傳票含偽造Vivimed Labs Europe Ltd之SHIPPING INVOICE(Waybill Number:1Z8W80960474894360號)、進口報單、UPS進口收現單、彰化銀行匯出匯款申請書、華南銀行賣匯交易憑證及往來明細表(見院三卷第95至97、249至253頁、院二卷第25、50頁、調八卷第87頁反面)</t>
  </si>
  <si>
    <t>前揭SHIPPING INVOICE與編號13至16所示之交易所附SHIPPING INVOICE上載Waybill Number:1Z8W80960474894360號均相同，惟與Lesley Briggs告知李淑玲系爭料材已交UPS運送及熒茂公司前揭轉帳傳票所附UPS進口收現單上載單號(單號1Z8W80960473079145號)不一致(見院三卷第97、250、253頁)，足認前揭SHIPPING INVOICE尚非真實，附此敘明。</t>
  </si>
  <si>
    <t>100年2月22日Vivimed Labs Europe Ltd之INVOICE含該次訂購之E-MAIL、PI、熒茂公司100年3月2日轉帳傳票含驗收單、偽造Vivimed Labs Europe Ltd SHIPPING INVOICE(Waybill Number:1Z8W80960474894360號)、進口報單、彰化銀行匯出匯款申請書、華南銀行賣匯交易憑證及往來明細表(見院三卷第98至103、255至261頁、院二卷第26、51頁、資料卷二第112-1頁、調八卷第88頁反面)</t>
  </si>
  <si>
    <t>2011年4月6日Vivimed Labs Europe Ltd之INVOICE含該次訂購之E-MAIL、PI、熒茂公司100年4月14日轉帳傳票含偽造Vivimed Labs Europe Ltd之SHIPPING INVOICE(Waybill Number:1Z8W80960474894360號)、進口報單、大眾銀行匯出匯款交易憑證、華南銀行賣匯交易憑證及往來明細表(見院三卷第104至106、263至267頁、院二卷第27、52頁、調八卷第89頁)</t>
  </si>
  <si>
    <t>2011年6月28日Vivimed Labs Europe Ltd之INVOICE含該次訂購之E-MAIL、PI、熒茂公司100年7月5日轉帳傳票含偽造之Vivimed Labs Europe Ltd之SHIPPING INVOICE、進口報單、大眾銀行匯出匯款交易憑證、華南銀行賣匯交易憑證及往來明細表(見院三卷第107至111、268至272頁、院二卷第30、55頁、調八卷第90頁)</t>
  </si>
  <si>
    <t>Lesley Briggs告知李淑玲系爭料材已交UPS運送(單號464910771466號)等語，核與熒茂公司前揭轉帳傳票所附SHIPPING INVOICE上載Waybill Number相符，惟單價部分不一致(見院三卷第109、270頁)，足認前揭SHIPPING INVOICE尚非真實而屬偽造，附此敘明。</t>
  </si>
  <si>
    <t>2011年7月22日Vivimed Labs Europe Ltd之INVOICE含該次訂購之E-MAIL、PI、熒茂公司100年8月2日轉帳傳票含偽造Vivimed Labs Europe Ltd之SHIPPING INVOICE、進口報單、大眾銀行匯出匯款交易憑證、華南銀行賣匯交易憑證及往來明細表(見院三卷第112至114、274至277頁、院二卷第31、56頁、調八卷第90頁)</t>
  </si>
  <si>
    <t>2011年10月18日Vivimed Labs Europe Ltd之INVOICE含該次訂購之E-MAIL、PI、熒茂公司100年10月24日之轉帳傳票含偽造之Vivimed Labs Europe Ltd之PI、 Sampie Rite LIMITED之DESPATCH NOTE(發貨單)、進口報單、大眾銀行匯出匯款交易憑證、華南銀行賣匯交易憑證及往來明細表(見院三卷第115至123、279至286頁、院二卷第32、57頁、調八卷第91頁)</t>
  </si>
  <si>
    <t>2011年12月12日Vivimed Labs Europe Ltd之INVOICE含該次訂購之E-MAIL、PI、熒茂公司100年12月20日之轉帳傳票含偽造之Vivimed Labs Europe Ltd之SHIPPING INVOICE、進口報單、大眾銀行匯出匯款交易憑證、華南銀行賣匯交易憑證及往來明細表(見院三卷第124至128、287至292頁、院二卷第33、58頁、調八卷第91頁反面)</t>
  </si>
  <si>
    <t>Lesley Briggs告知李淑玲系爭料材已交UPS運送，其單號分別為508456305443(以下簡稱編號1)、504255660459號(以下簡稱編號2)等語，惟編號1部分與熒茂公司前揭轉帳傳票所附SHIPPING INVOICE上載Waybill Number:508456297084號不一致(見院三卷第126、127、290頁)，又編號2部分雖與卷附另一SHIPPING INVOICE上載Waybill Number相符，然單價部分不一致(見院三卷第126、128、292頁)，足認前揭二紙SHIPPING INVOICE尚非真實而屬偽造，附此敘明。</t>
  </si>
  <si>
    <t>2012年2月28日Vivimed Labs Europe Ltd之INVOICE含該次訂購之E-MAIL、PI、熒茂公司101年3月5日之轉帳傳票含偽造之Vivimed Labs Europe Ltd之SHIPPING INVOICE、進口報單、彰化銀行匯出匯款申請書、華南銀行賣匯交易憑證及往來明細表(見院三卷第129至133、294至297頁、院二卷第35、60頁、調八卷第92頁)</t>
  </si>
  <si>
    <t>Lesley Briggs告知李淑玲系爭料材已交UPS運送(單號508456315293號)等語，核與熒茂公司前揭轉帳傳票所附SHIPPING INVOICE上載Waybill Number相符，惟單價部分不一致(見院三卷第133、296頁)，足認前揭SHIPPING INVOICE尚非真實而屬偽造，附此敘明。</t>
  </si>
  <si>
    <t>101年3月15日自彰化銀行匯款入Bank 0f China Zhenjiang（中國銀行鎮江分行）
JIANGSU ZHONGFEI  OPTICAL CO.,LTD540458232777號帳戶</t>
    <phoneticPr fontId="1" type="noConversion"/>
  </si>
  <si>
    <t>熒茂公司轉帳傳票(含沖帳傳票)、進貨請款單、驗收單、Vivimed Labs Europe Ltd INVOICE、進口報單、彰化銀行匯款申請書、Lesley Briggs與李淑玲之E-MAIL、華南銀行賣匯交易憑證、往來明細表(見院卷四第227至232頁、院三卷第131至132、院二卷第34、59頁、調八卷第92、119頁)</t>
  </si>
  <si>
    <t>熒茂公司轉帳傳票(含沖帳傳票)、進貨請款單、驗收單、Vivimed Labs Europe Ltd INVOICE、進口報單、彰化銀行匯款申請書、華南銀行賣匯交易憑證及往來明細表(見院四卷第233至235、238至238-1頁、院二卷第36頁、調八卷第107頁反面、資料卷二第97頁)</t>
  </si>
  <si>
    <t>證人朱美燕之偵訊筆錄(具結)、李淑玲準備程序筆錄、熒茂公司轉帳傳票(含立帳、沖帳、合作金庫交易憑證)、Commerical Invoice(含Packing List)、出口報單及隨機文件(含Invoice、Packing List、staple documents)、隨機文件買方MEDICINA Y之匯款交易憑證及華銀存款交易明細表(見他二卷第88頁、院四卷第180頁、資料卷三第510至520頁、調一卷第50至51頁、資料卷一第1至2頁、資料卷二第97頁)</t>
  </si>
  <si>
    <t>證人朱美燕之偵訊筆錄(具結)、李淑玲準備程序筆錄、熒茂公司轉帳傳票(含立帳、沖帳、GENESIS VISION INC票據)、Commerical Invoice(含Packing List)、出口報單及隨機文件(含Invoice、Packing List、staple documents)、隨機文件買方MEDICINA Y之匯款交易憑證及華銀存款交易明細表(見他二卷第88頁、院四卷第180頁、資料卷三第521至532頁、調一卷第52至53頁、資料卷一第2至3頁、資料卷二第97頁)</t>
  </si>
  <si>
    <t>證人朱美燕之偵訊筆錄(具結)、李淑玲準備程序筆錄、熒茂公司轉帳傳票(含立帳、沖帳、彰化銀行匯入款交易憑證)、Commerical Invoice(含Packing List)、出口報單及隨機文件(含Invoice、Packing List、staple documents)、隨機文件買方MEDICINA Y之匯款交易憑證及華銀存款交易明細表(見他二卷第88頁、院四卷第180頁、資料卷三第533至545頁、調一卷第54至55頁、資料卷一第4至5頁、資料卷二第99至100頁)</t>
  </si>
  <si>
    <t>證人潘怡華之偵訊筆錄(具結)、李淑玲準備程序筆錄、熒茂公司轉帳傳票(含立帳、沖帳、彰化銀行匯入款交易憑證)、Commerical Invoice(含Packing List)、出口報單及隨機文件(含Invoice、Packing List)、隨機文件買方COLOMBIANS LENS匯款交易憑證、華銀存款交易明細表(見他二卷第84頁、院四卷第180頁、資料卷三第558至564頁、調一卷第38至40頁、資料卷一第43至44頁、資料卷二第104至105頁)</t>
  </si>
  <si>
    <t>熒茂公司Commerical Invoice(含Packing List)、轉帳傳票(含立帳及沖帳)、出口報單、彰化銀行匯入匯款憑證、隨機文件(含Invoice、Packing List)、隨機文件買方DIVEL ITALIA 之匯款交易憑證、華南銀行存款往來明細表(見資料卷三第73至76頁、調四卷第46至49頁、資料卷一第68頁、院二卷第237頁、調八卷第91頁)</t>
  </si>
  <si>
    <t>熒茂公司Commerical Invoice(含Packing List)、轉帳傳票(含立帳及沖帳)、出口報單、彰化銀行匯入匯款交易憑證、玉山銀行匯入匯款憑證、隨機文件(含Invoice、Packing List)、隨機文件買方DANA OPTICS之匯款交易憑證、華南銀行存款往來明細表(見資料卷三第206至214頁、調四卷第94至97頁、院二卷第253至254頁、資料卷一第91至93頁、調八卷第87頁反面至88頁)</t>
  </si>
  <si>
    <t>1.熒茂公司之買方雖為CB OPTICAL CO.,LTD.，然係以GENESIS VISION INC開立之票據交付價款，且前揭價款關於沖帳對象、單號、數額均係由李淑玲認定，又前揭GENESIS VISION INC票據上載票面金額係支付INVOICE NO.MDX-051712號及101年4月7日之餘款，尚非前揭交易(INVOICE NO.MDX-050212號)之價款(資料卷三第257頁、262頁反面至263頁)，另GENESIS VISION INC尚非熒茂公司客戶(見院四卷第279至281頁)，而係CHAMPION BETA CO.,LTD.之客戶(詳編號3說明)，故前揭GENESIS VISION INC之票款權利人應係CHAMPION BETA CO.,LTD.。
2.至隨機文件之賣方雖記載為MILDEX，然買方HIGH TEC LENS於103年7月間始成為熒茂公司客戶(見院四卷第283頁反面)，又自98年8月間起HIGH TEC LENS與CHAMPION BETA CO.,LTD.即有交易往來(見資料卷一第163至189頁)，且將價款交付銡麗公司，故隨機文件之賣方實為CHAMPION BETA CO.,LTD.。</t>
  </si>
  <si>
    <t>熒茂公司之買方雖為CB OPTICAL CO.,LTD.，然各由ELOA、ARTMAX INDUSTRIAL LIMITED、Champion Beta及GENESIS VISION INC等交付價款，且前揭價款關於沖帳對象、單號、數額均係由李淑玲認定。又GENESIS VISION INC尚非熒茂公司客戶(見院四卷第279至281頁)，且與CHAMPION BETA CO.,LTD.有交易往來(見資料卷一第262至270頁)。倘前揭交易果由熒茂公司直接售予GENESIS VISION INC，即無報關文件買方CB OPTICAL CO., LTD.交付是筆價款與熒茂公司（含GENESIS VISION INCTEC LENS匯入款）之情，且隨機文件之買方復以票據4紙計114,270.5美元交付CHAMPION BETA CO.,LTD.以代價款，嗣由CHAMPION BETA CO.,LTD.持前揭4紙票據，充作附表四(二)編號1、2所示交易代CB OPTICAL CO., LTD.支付熒茂公司價款等情，足證隨機文件之賣方應為CHAMPION BETA CO.,LTD.（即報關文件之買方CB OPTICAL CO., LTD.）。</t>
  </si>
  <si>
    <t>熒茂公司之買方雖為CB OPTICAL CO.,LTD.，然價款係由CB OPTICAL  TECHNOLOGY CO.,LTD.(即麗冠科技有限公司)交付，且前揭價款關於沖帳對象、單號、數額均係由李淑玲認定(資料卷三第370頁反、372頁反至373頁)；另隨機文件之賣方雖記載為MILDEX，然買方HIGH TEC LENS於103年7月間始成為熒茂公司客戶(見院四卷第283頁反面)，而於98年8月間即與CHAMPION BETA CO.,LTD.有交易往來(見資料卷一第163至189頁)，復佐以其為本件最終收貨人(資料卷三第362頁)且於貨物交運前後亦有交易價款匯入銡麗公司帳戶等情，足認HIGH TEC LENS之交易對象之賣方應係CHAMPION BETA，尚非熒茂公司。</t>
  </si>
  <si>
    <t>武芸湞99年5月25日之電子郵件(含附件)、熒茂公司轉帳傳票(含立帳、Commerical Invoice、出口報單及出貨文件)、Landon Lens Manufacturing Corp.匯入Champion Beta Co.,Ltd.華銀帳戶之交易水單及華銀存款交易明細表(見他一卷第396、398頁、院四卷第185-1至193頁、院七卷第193頁、調八卷第86頁反面)</t>
  </si>
  <si>
    <t>武芸湞99年5月25日之電子郵件(含附件)、熒茂公司轉帳傳票(含立帳、Commerical Invoice、出口報單及出貨文件)、提單、HIGH TEC LEN LTDA.匯入Champion Beta Co.,Ltd.華銀帳戶之交易水單及華銀存款交易明細表(見他一卷第396、399頁、院四卷第194至198-1頁、院七卷第185、191頁、調八卷第86頁反面)</t>
  </si>
  <si>
    <t>武芸湞99年6月1日之電子郵件(含附件)、熒茂公司轉帳傳票(含立帳、Commerical Invoice、出口報單及出貨文件)、提單、COLOMBIANS LENS E.U.匯入Champion Beta Co.,Ltd.華銀帳戶之交易水單、華銀存款交易明細表(見他一卷第400至401頁、院四卷第199至201頁、院七卷第187、195、197頁、調八卷第86頁反面、第87頁反面)</t>
  </si>
  <si>
    <t>熒茂公司Commerical Invoice(含Packing List)、轉帳傳票(含立帳及沖帳)、出口報單、玉山銀行匯入匯款憑證、隨機文件(含Invoice、Packing List)、隨機文件買方DANA OPTICS之匯款交易憑證、華南銀行存款往來明細表(見資料卷三第168至172頁、調四卷第74至77頁、資料卷一第94至95頁、調八卷第89頁)</t>
    <phoneticPr fontId="1" type="noConversion"/>
  </si>
  <si>
    <t>熒茂公司Commerical Invoice(含Packing List)、轉帳傳票(含立帳及沖帳)、出口報單、合作金庫匯入匯款交易憑證、GENESIS VISION INC開立之票據、隨機文件(含Invoice、Packing List)、隨機文件賣方JKC INTERNATIONAL之匯款交易憑證、華南銀行存款往來明細表(見資料卷三第245至255頁、調五卷第2至5頁、資料卷一第152至153頁、資料卷二第96-1至97頁)</t>
  </si>
  <si>
    <t>熒茂公司Commerical Invoice(含Packing List)、轉帳傳票(含立帳及沖帳)、出口報單、GENESIS VISION INC開立之票據、隨機文件(含Invoice、Packing List)、隨機文件買方HIGH TEC LENSTERNATIONAL之匯款交易憑證、華南銀行存款往來明細表(見資料卷三第256至263頁、調五卷第6至9頁、資料卷一第180至181頁、資料卷二第97、98-1頁)</t>
  </si>
  <si>
    <t>熒茂公司Commerical Invoice(含Packing List)、轉帳傳票(含立帳及沖帳)、出口報單、彰化銀行匯出匯款交易憑證、隨機文件(含Invoice、Packing List)、隨機文件買方EL IMPERIO之匯款交易憑證、華南銀行存款往來明細表(見資料卷三第282至288頁、調五卷第14至16頁、資料卷一第190頁、資料卷二第99頁)</t>
  </si>
  <si>
    <t>熒茂公司Commerical Invoice(含Packing List)、轉帳傳票(含立帳及沖帳)、出口報單、彰化銀行匯出匯款交易憑證、隨機文件(含Invoice、Packing List)、隨機文件買方EL IMPERIO之匯款交易憑證、華南銀行存款往來明細表(見資料卷三第289至293頁、調五卷第17至20頁、資料卷一第190頁、資料卷二第99頁)</t>
  </si>
  <si>
    <t>熒茂公司Commerical Invoice(含Packing List)、轉帳傳票(含立帳及沖帳)、出口報單、彰化銀行匯出匯款交易憑證、隨機文件(即Invoicet)、隨機文件買方GLOBAL MEGA之匯款交易憑證、華南銀行存款往來明細表(見資料卷三第318至327頁、調五卷第30至32頁、資料卷一第202頁、資料卷二第98-1頁)</t>
  </si>
  <si>
    <t>熒茂公司Commerical Invoice(含Packing List)、轉帳傳票(含立帳及沖帳)、出口報單、彰化銀行匯出匯款交易憑證、隨機文件(含Invoice、Packing List)、隨機文件買方ARTICULOS OPTICOS之匯款交易憑證、華南銀行存款往來明細表(見資料卷三第328至350頁、調五卷第33至36頁、資料卷一第84至85頁、資料卷二第99頁)</t>
  </si>
  <si>
    <t>熒茂公司Commerical Invoice、轉帳傳票(含立帳及沖帳)、出口報單、彰化銀行匯出匯款交易憑證、隨機文件(含Invoice、Packing List)、隨機文件買方CASAL VISION之匯款交易憑證、華南銀行存款往來明細表(見資料卷三第351至359頁、調五卷第37至39頁、資料卷一第198頁、資料卷二第99-1頁)</t>
  </si>
  <si>
    <t>熒茂公司Commerical Invoice(含Packing List)、轉帳傳票(含立帳及沖帳)、出口報單、彰化銀行匯出匯款交易憑證、隨機文件(含Invoice、Packing List)、隨機文件買方HIGH TEC LENSTERNATIONAL之匯款交易憑證、華南銀行存款往來明細表(見資料卷三第360至374頁、調五卷第40至43頁、資料卷一第182至183頁、資料卷二第99、100-1頁)</t>
  </si>
  <si>
    <t>熒茂公司Commerical Invoice(含Packing List)、轉帳傳票(含立帳及沖帳)、出口報單、彰化銀行匯出匯款交易憑證、隨機文件(含Invoice、Packing List)、隨機文件買方CASAL VISION之匯款交易憑證、華南銀行存款往來明細表(見資料卷三第375至384頁、調五卷第44至47頁、資料卷一第199至201頁、資料卷二第100-1至101頁)</t>
  </si>
  <si>
    <t>熒茂公司Commerical Invoice(含Packing List)、轉帳傳票(含立帳及沖帳)、出口報單、彰化銀行匯出匯款交易憑證、隨機文件(含Invoice、Packing List)、隨機文件買方TOPSA PRODUCTOS OPTICOS 之匯款交易憑證、華南銀行存款往來明細表(見資料卷三第385至391頁、調五卷第48至51頁、資料卷一第221頁、資料卷二第100-1頁)</t>
  </si>
  <si>
    <t>熒茂公司Commerical Invoice(含Packing List)、轉帳傳票(含立帳及沖帳)、出口報單、彰化銀行匯出匯款交易憑證、隨機文件(含Invoice、Packing List)、隨機文件買方ROZIN OPTICAL INTERNATION之匯款交易憑證、華南銀行存款往來明細表(見資料卷三第392至400頁、調五卷第52至55頁、資料卷一第137頁、資料卷二第102頁)</t>
  </si>
  <si>
    <t>熒茂公司Commerical Invoice(含Packing List)、轉帳傳票(含立帳及沖帳)、出口報單、彰化銀行匯出匯款交易憑證、隨機文件(含Invoice、Packing List)、隨機文件賣方JKC INTERNATIONAL之匯款交易憑證、華南銀行存款往來明細表(見資料卷三第401至414頁、調五卷第56至59頁、資料卷一第154頁、資料卷二第100頁)</t>
  </si>
  <si>
    <t>熒茂公司Commerical Invoice(含Packing List)、轉帳傳票(含立帳及沖帳)、出口報單、彰化銀行匯出匯款交易憑證、隨機文件(含Invoice、Packing List)、隨機文件賣方DISCOUNT OPTICAL之匯款交易憑證、華南銀行存款往來明細表(見資料卷三第415至421頁、調五卷第60至63頁、資料卷一第228頁、資料卷二第102頁)</t>
  </si>
  <si>
    <t>熒茂公司Commerical Invoice(含Packing List)、轉帳傳票(含立帳及沖帳)、出口報單、彰化銀行匯出匯款交易憑證、隨機文件(即Invoicet)、隨機文件買方GLOBAL MEGA之匯款交易憑證、華南銀行存款往來明細表(見資料卷三第475至484頁、調五卷第80至83頁、資料卷一第205至207頁、資料卷二第101-1至103頁)</t>
  </si>
  <si>
    <t>熒茂公司Commerical Invoice(含Packing List)、轉帳傳票(含立帳及沖帳)、出口報單、彰化銀行匯出匯款交易憑證、隨機文件(含Invoice、Packing List)、隨機文件買方ARTICULOS OPTICOS之匯款交易憑證、華南銀行存款往來明細表(見資料卷三第485至503頁、調五卷第84至87頁、資料卷一第86至87頁、資料卷二第102-1至103頁)</t>
  </si>
  <si>
    <t>備註：
1.資料來源：調八卷第68至70頁所示之附表。
2.匯率部分以熒茂公司結購外幣匯率(即其轉帳傳票所載之匯率)為基準。
3.差額部分，元以下四捨五入。
4.被告李淑玲以買賣藥水浮報差價收取不法利益計計439,100美元(約新臺幣13,445,545元(起訴書誤載為574,208美元、調八卷第68至70頁附表)，其中前揭附表序號29、31所示之交易無證據證明被告李淑玲有浮報藥水價差之情，故不予列計；另同附表序號6、32、33所示之交易，原即未列計起訴書所示之浮報差額利益，附此敘明。</t>
    <phoneticPr fontId="1" type="noConversion"/>
  </si>
  <si>
    <t xml:space="preserve">備註：
1.匯率部分係以熒茂公司立帳時之匯率列計。
2.差額部分，元以下四捨五入。
3.上開已扣除相關費用，係指外幣匯入款所扣除之國外銀行費用，而前揭手續費究系由匯款人或受款人，視其約定條件而定:
  (1)SHA： 匯款人負擔發電銀行（即匯款行）費用，受款人負擔中間轉匯行及解款行之費用。
  (2)OUR： 匯款人負擔所有國內及國外之相關費用（匯款人應預先支付所有費用予匯款行）。
  (3)BEN： 受款人負擔所有國內及國外之相關費用（通常匯款行應收之費用會直接在匯款金額中扣收）。
</t>
    <phoneticPr fontId="1" type="noConversion"/>
  </si>
  <si>
    <t>蔡沛妤之調詢筆錄及E-MAIL文件、熒茂公司轉帳傳票(含立帳、沖帳、彰化銀行交易憑證)、Commerical Invoice(含Packing List)、出口報單及隨機文件(含Invoice、Packing List)、隨機文件買方VIETNAM OPTICAL CO.LTD匯款交易憑證、華銀存款交易明細表(見資料卷三第565至574頁、調二卷第86至87、103至109頁、資料卷一第8頁、資料卷二第104頁反面)</t>
  </si>
  <si>
    <t>蔡沛妤
郭玉秀</t>
  </si>
  <si>
    <t>1.熒茂公司之買方為CASSIDY公司與匯款人VISIOM CLEW不一致，且前揭匯入款關於沖帳對象、單號、數額係由蔡沛妤認定(資料卷三第71頁)。
2.同編號1說明2所示。
3.至DIVEL ITALIA匯入金額大於發票金額，應係與他交易款合併匯款所致，附此敘明。</t>
  </si>
  <si>
    <t>李淑玲
蔡沛妤</t>
  </si>
  <si>
    <t>1.熒茂公司之買方為CASSIDY公司與匯款人VISIOM CLEW不一致，且前揭匯入款關於沖帳對象、單號、數額係由蔡沛妤認定(資料卷三第76頁)。
2.同編號1說明2所示。
3.至DIVEL ITALIA匯入金額大於發票金額，應係與他交易款合併匯款所致，附此敘明。</t>
  </si>
  <si>
    <t>備註：
1.匯率部分係以熒茂公司立帳時之匯率列計。
2.差額部分，元以下四捨五入。
3.上開已扣除相關費用，係指外幣匯入款所扣除之國外銀行費用，而前揭手續費究系由匯款人或受款人，視其約定條件而定:
  (1)SHA： 匯款人負擔發電銀行（即匯款行）費用，受款人負擔中間轉匯行及解款行之費用。
  (2)OUR： 匯款人負擔所有國內及國外之相關費用（匯款人應預先支付所有費用予匯款行）。
  (3)BEN： 受款人負擔所有國內及國外之相關費用（通常匯款行應收之費用會直接在匯款金額中扣收）。
4.證人吳麗琴證述，上開報關文件及隨機文件係由被告武芸湞、郭玉秀、陳妤慧、蔡沛妤等提供予聯一報關行等語(見偵一卷第193、198頁)。
5.被告李淑玲於準備程序供述，上開編號1至18、23、24、26等交易係伊負責的客戶，且將報關文件及隨機文件傳給報關行等語(見院四卷第180頁)
6.被告陳妤慧於準備程序供述，(起訴書)附表4(一)編號19至22、25(即上開編號19至21、25，其中編號22部分，詳附件附表五編號22)等交易係伊負責的客戶，且將報關文件及隨機文件傳給報關行等語(見院四卷第181頁)
7.被告武芸湞於準備程序供述，上開編號27之交易係伊負責的客戶，且將報關文件及隨機文件傳給報關行等語(見院四卷第181頁)</t>
  </si>
  <si>
    <t>1.熒茂公司之買方雖為CB OPTICAL CO.,LTD.，然價款係由CB OPTICAL TECHNOLOGY CO.,LTD.(即麗冠公司)交付，且前揭價款關於沖帳對象、單號、數額係由郭玉秀、蔡沛妤認定(資料卷三第467頁反面至469、471頁反面至473頁)。
2.同編號14說明2所示。</t>
  </si>
  <si>
    <t>李淑玲
郭玉秀
蔡沛妤</t>
  </si>
  <si>
    <t>李淑玲郭玉秀
蔡沛妤</t>
  </si>
  <si>
    <t>1.熒茂公司之買方雖為CB OPTICAL CO.,LTD.，然價款係由CB OPTICAL  TECHNOLOGY CO.,LTD.(即麗冠公司)交付，且前揭價款關於沖帳對象、單號、數額均係由蔡沛妤認定(資料卷三第500頁反至502頁)，又隨機文件之賣方CHAMPION BETA CO.,LTD.與熒茂公司聯絡地址同為永工一路之址(調五卷第85至86頁)。
2.同編號9說明2所示。</t>
  </si>
  <si>
    <t xml:space="preserve">備註：
1.匯率部分係以熒茂公司立帳時之匯率列計。
2.差額部分，元以下四捨五入。
3.上開已扣除相關費用，係指外幣匯入款所扣除之國外銀行費用，而前揭手續費究系由匯款人或受款人，視其約定條件而定:
  (1)SHA： 匯款人負擔發電銀行（即匯款行）費用，受款人負擔中間轉匯行及解款行之費用。
  (2)OUR： 匯款人負擔所有國內及國外之相關費用（匯款人應預先支付所有費用予匯款行）。
  (3)BEN： 受款人負擔所有國內及國外之相關費用（通常匯款行應收之費用會直接在匯款金額中扣收）。
4.證人吳麗琴於調詢及偵訊中證述，上開報關文件及隨機文件係由被告武芸湞、郭玉秀、陳妤慧、蔡沛妤等提供予聯一報關行等語(見偵一卷第194、198頁)。
5.被告李淑玲於準備程序供述，上開編號1至3、7、9、11、13至15、17至20及22等交易係伊負責之客戶，且將報關文件及隨機文件傳給報關行等語(見院四卷第181頁)
6.被告郭玉秀於準備程序供述，上開編號4至6、8、10、12、21、23等交易之報關文件及隨機文件係伊傳給報關行等語(見院四卷第182頁)
</t>
  </si>
  <si>
    <t>CHEN,CHUAN-HSIUNG
彰銀香港219220028336號帳戶</t>
    <phoneticPr fontId="1" type="noConversion"/>
  </si>
  <si>
    <t>資料卷二第107、205-1、234頁</t>
    <phoneticPr fontId="1" type="noConversion"/>
  </si>
  <si>
    <t>1.前揭匯入熒茂公司之帳款關於沖帳對象、單號、數額係由陳妤慧、李淑玲認定。
2.倘隨機文件果由報關文件之買方KOREA公司指示製作，然為避免交易對象獲悉物料來源，隨機文件之賣方應以自己(即KOREA公司)名義為之，實無記載他人(即CHAMPION BETA CO.,LTD.)之理，又隨機文件買方DANA OPTICS將價款匯入CHAMPION BETA CO.,LTD.(即銡麗公司)帳戶且為貨物收受者，復以隨機文件之兩造自99年5月起即有交易往來(見資料卷一第90至101頁)等情，足認DANA OPTICS之交易賣方應為CHAMPION BETA CO.,LTD.，尚非KOREA公司。
3.至前揭DANA OPTICS匯入金額大於發票金額，應係與他交易款合併匯款所致，附此敘明。</t>
    <phoneticPr fontId="1" type="noConversion"/>
  </si>
  <si>
    <t>101年5月10日、101年6月8日、101年7月10日先後以KOREA OPTICAL CO.,LTD名義匯入熒茂公司玉山銀0082441012488號帳戶各20,001.8美元、46,205.9美元、26,400.8美元(均已扣除相關費用)</t>
    <phoneticPr fontId="1" type="noConversion"/>
  </si>
  <si>
    <t>1.101年7月20日以Champion Beta名義匯款29,974.15美元入熒茂公司彰銀81192268196900號帳戶
2.附表七編號1</t>
  </si>
  <si>
    <t>1.先後於101年7月20日、101年8月31日、101年9月20日、101年10月16日以Champion Beta名義匯款各29,974.15美元、11,974.15美元、19,974.14美元、19,974.13美元入熒茂公司彰銀81192268196900號帳戶(均已扣除相關費用)
2.附表七編號1至3、5</t>
  </si>
  <si>
    <t>1.分別於101年10月16日、101年11月14日以Champion Beta名義匯款各19,974.13美元、14,974.13美元入熒茂公司彰銀81192268196900號帳戶(均已扣除相關費用)
2.附表七編號5、6</t>
  </si>
  <si>
    <t>1.分別於101年12月5日、102年1月10日、102年1月17日以CB OPTICAL  TECHNOLOGY CO.,LTD.名義匯款各49,974.13美元、49,974.13美元、99,974.13美元入熒茂公司彰銀81192268196900號帳戶(均已扣除相關費用)
2.附表七編號10、13、15</t>
  </si>
  <si>
    <t>1.於101年12月5日以Champion Beta名義匯款49,974.13美元入熒茂公司彰銀81192268196900號帳戶(已扣除相關費用)
2.附表七編號7</t>
  </si>
  <si>
    <t>1.分別於102年1月10日、102年1月17日以CB OPTICAL  TECHNOLOGY CO.,LTD.名義匯款各49,974.13美元、99,974.13美元入熒茂公司彰銀81192268196900號帳戶(均已扣除相關費用)
2.附表七編號13、15</t>
  </si>
  <si>
    <t>1.分別於101年12月7日、101年12月12日以Champion Beta名義匯款各49,974.13美元、29,974.13美元入熒茂公司彰銀81192268196900號帳戶(均已扣除相關費用)
2.附表七編號8、9</t>
  </si>
  <si>
    <t>1.於102年2月19日以CB OPTICAL  TECHNOLOGY CO.,LTD.名義匯款99,974.13美元入熒茂公司彰銀81192268196900號帳戶(已扣除相關費用)
2.附表七編號16</t>
  </si>
  <si>
    <t>1.於102年3月8日以CB OPTICAL TECHNOLOGY CO.,LTD.名義匯款99,974.15美元入熒茂公司彰銀81192268196900號帳戶(已扣除相關費用)
2.附表七編號18</t>
  </si>
  <si>
    <t>1.分別於102年3月8日、102年3月11日以CB OPTICAL TECHNOLOGY CO.,LTD.名義匯款各99,974.15美元入熒茂公司彰銀81192268196900號帳戶(已扣除相關費用)
2.附表七編號18、19</t>
  </si>
  <si>
    <t>1.於102年3月11日以Champion Beta名義匯款49,974.15美元入熒茂公司彰銀81192268196900號帳戶(已扣除相關費用)
2.附表七編號20</t>
  </si>
  <si>
    <t>1.於102年5月20日以CB OPTICALTECHNOLOGY CO.,LTD.名義匯款99,974.17美元入熒茂公司彰銀81192268196900號帳戶(已扣除相關費用)
2.附表七編號26</t>
  </si>
  <si>
    <t>1.於102年6月3日以CB OPTICALTECHNOLOGY CO.,LTD.名義匯款99,974.17美元入熒茂公司彰銀81192268196900號帳戶(已扣除相關費用)
2.附表七編號27</t>
  </si>
  <si>
    <t>1.分別於102年6月3日、6月27日以CB OPTICALTECHNOLOGY CO.,LTD.名義各匯款99,974.17美元、99,974.15美元入熒茂公司彰銀81192268196900號帳戶(均已扣除相關費用)
2.附表七編號27、29</t>
  </si>
  <si>
    <t>1.於102年6月27日以CB OPTICALTECHNOLOGY CO.,LTD.名義匯款99,974.15美元入熒茂公司彰銀81192268196900號帳戶(已扣除相關費用)
2.附表七編號29</t>
  </si>
  <si>
    <t>1.分別於101年12月5日以CB OPTICAL TECHNOLOGY CO.,LTD.名義匯款共99,948.26美元(=49,974.13*2)熒茂公司彰銀81192268196900號帳戶(均已扣除相關費用)
2.附表七編號10、11</t>
  </si>
  <si>
    <t>1.102年3月8日以CB OPTICAL TECHNOLOGY CO.,LTD.名義匯款99,974.15美元入熒茂公司彰銀81192268196900號帳戶(已扣除相關費用)
2.附表七編號18</t>
  </si>
  <si>
    <t>1.於102年8月14日以KUO,YAO-CHUNG名義匯款89,977美元入熒茂公司彰銀81192268196900號帳戶(已扣除相關費用)
2.附表七編號32</t>
    <phoneticPr fontId="1" type="noConversion"/>
  </si>
  <si>
    <t>前揭SHIPPING INVOICE與編號13之交易所附SHIPPING INVOICE上載Waybill Number:1Z8W80960474894360號相同，惟與Lesley Briggs告知李淑玲系爭料材已交UPS運送之運送單號1Z8W80960474268733號不一致，然不同託運期間其託運單號相同顯與常規相違，足認前揭SHIPPING INVOICE尚非真實(院三卷第229、222、81頁)，附此敘明。</t>
    <phoneticPr fontId="1" type="noConversion"/>
  </si>
  <si>
    <t>前揭SHIPPING INVOICE與編號13至18交易所附SHIPPING INVOICE之Waybill Number:1Z8W80960474894360號均相同，惟與Lesley Briggs告知李淑玲系爭料材已交UPS運送之運送單號1Z8W80960492952996號不一致，然不同託運期間其託運單號相同顯與常規相違，足認前揭SHIPPING INVOICE尚非真實(見院三卷第105、265頁)，附此敘明。</t>
    <phoneticPr fontId="1" type="noConversion"/>
  </si>
  <si>
    <t xml:space="preserve">註：
1.匯率部分係以熒茂公司立帳時之匯率列計。
2.差額部分，元以下四捨五入。
3.被告李淑玲於準備程序供述，上開編號1至5之交易客戶係伊負責，且將報關文件及隨機文件傳給報關行;另編號6係被告郭玉秀之客戶等語(見院四卷第180頁)
4.被告蔡沛妤於準備程序供述，上開編號6之交易，可能係被告郭玉秀請假，伊幫忙被告郭玉秀報關等語(見院四卷第181頁)
5.上開已扣除相關費用，係指外幣匯入款所扣除之國外銀行費用，而前揭手續費究系由匯款人或受款人，視其約定條件而定:
  (1)SHA： 匯款人負擔發電銀行（即匯款行）費用，受款人負擔中間轉匯行及解款行之費用。
  (2)OUR： 匯款人負擔所有國內及國外之相關費用（匯款人應預先支付所有費用予匯款行）。
  (3)BEN： 受款人負擔所有國內及國外之相關費用（通常匯款行應收之費用會直接在匯款金額中扣收）。
</t>
    <phoneticPr fontId="1" type="noConversion"/>
  </si>
  <si>
    <t>2008年1月9日JamesRobinson之INVOICE、PI含該次訂購之E-MAIL、熒茂公司97年1月3日之轉帳傳票含變造之JamesRobinson PI、偽造之INVOICE、進口報單、彰化銀行匯出匯款水單、華南銀行存款往來明細表(見院三卷第10至12、15至16、18、141至148頁、院二卷第7、38頁)</t>
    <phoneticPr fontId="1" type="noConversion"/>
  </si>
  <si>
    <t>匯款名義人</t>
    <phoneticPr fontId="1" type="noConversion"/>
  </si>
  <si>
    <t>交易對象</t>
    <phoneticPr fontId="1" type="noConversion"/>
  </si>
  <si>
    <r>
      <t xml:space="preserve">報關日期
發票日期
發票號碼
報關文件買方
</t>
    </r>
    <r>
      <rPr>
        <sz val="6.5"/>
        <color theme="1"/>
        <rFont val="標楷體"/>
        <family val="4"/>
        <charset val="136"/>
      </rPr>
      <t>(即INVOICE買方 )</t>
    </r>
    <r>
      <rPr>
        <sz val="9"/>
        <color theme="1"/>
        <rFont val="標楷體"/>
        <family val="4"/>
        <charset val="136"/>
      </rPr>
      <t xml:space="preserve">
</t>
    </r>
    <phoneticPr fontId="1" type="noConversion"/>
  </si>
  <si>
    <t>MARC LENS INC</t>
    <phoneticPr fontId="1" type="noConversion"/>
  </si>
  <si>
    <t>CB OPTICAL CO.,LTD.</t>
    <phoneticPr fontId="1" type="noConversion"/>
  </si>
  <si>
    <t>Champion Beta CO.,LTD.</t>
    <phoneticPr fontId="1" type="noConversion"/>
  </si>
  <si>
    <t>CB OPTICAL  TECHNOLOGY CO.,LTD.</t>
    <phoneticPr fontId="1" type="noConversion"/>
  </si>
  <si>
    <t>KUO,YAO-CHUNG</t>
    <phoneticPr fontId="1" type="noConversion"/>
  </si>
  <si>
    <t>CHEN,CHUAN-HSIUNG</t>
    <phoneticPr fontId="1" type="noConversion"/>
  </si>
  <si>
    <t>LENS DEPOT</t>
    <phoneticPr fontId="1" type="noConversion"/>
  </si>
  <si>
    <t>說明：
1.起訴書附表三、四(二)熒茂公司報關文件上載買方為CB OPTICAL CO.,LTD.(以下簡稱CB公司)及MARC LENS INC(以下簡稱MARC LENS公司)，而交付價款予瑩茂公司之匯款名義人，除附表四(二)編號1、2、7為GENESIS VISION INC(屬Champion Beta CO.,LTD.往來客戶)外，其餘包含Champion Beta CO.,LTD.、CB OPTICAL  TECHNOLOGY CO.,LTD.、KUO,YAO-CHUNG及CHEN,CHUAN-HSIUNG等，然觀諸前揭四匯款名義人之資金來源均自被告李淑玲使用之銡麗公司上開華南銀行帳戶款項，是前揭CB公司及MARC LENS公司是否屬人頭公司，均無礙渠等係被告李淑玲實質控制之事實。
2.另起訴書附表四(一)編號17報關文件之買方LENS DEPOT交付熒茂公司之部分價款之匯款名義人同為前四匯款人之KUO,YAO-CHUNG，附此敘明。</t>
    <phoneticPr fontId="1" type="noConversion"/>
  </si>
  <si>
    <t>數量
（公克）</t>
    <phoneticPr fontId="1" type="noConversion"/>
  </si>
  <si>
    <t>李淑玲向Lesley Briggs告知並確認，有無於1月4日收到來自Champion Beta 500公克藥水之款項29000美元等語，經核麗錡公司前揭帳戶確有是筆款項轉出(見院三卷第12、18頁、院二卷第38頁)；另熒茂公司依前揭變造之JamesRobinson PI、偽造之INVOICE上載付款帳戶支付價款，附此敘明。</t>
    <phoneticPr fontId="1" type="noConversion"/>
  </si>
  <si>
    <t>2008年3月18日JamesRobinson之INVOICE、PI含該次訂購之E-MAIL、熒茂公司97年3月13日之轉帳傳票含偽造之JamesRobinson PI及INVOICE、彰化銀行匯出匯款水單、華南銀行存款往來明細表(見院三卷第19至22、26、149至155頁、院二卷第8、39頁)</t>
    <phoneticPr fontId="1" type="noConversion"/>
  </si>
  <si>
    <t>李淑玲向Lesley Briggs表示，會在本周五(即97年3月14日)付款等語，經核麗錡公司前揭帳戶確有是筆款項轉出(見院三卷第21、院二卷39頁)；另熒茂公司依前揭偽造之JamesRobinson PI及INVOICE上載付款帳戶支付價款，附此敘明。</t>
    <phoneticPr fontId="1" type="noConversion"/>
  </si>
  <si>
    <t>2008年6月24日JamesRobinson之INVOICE、PI含該次訂購之E-MAIL、熒茂公司97年5月19日之轉帳傳票含偽造之JamesRobinson INVOICE及PI、進口報單、彰化銀行匯款水單(見院三卷第27至36、156至163頁、院二卷第9頁)</t>
    <phoneticPr fontId="1" type="noConversion"/>
  </si>
  <si>
    <t>李淑玲向Lesley Briggs表示，貨款55,000美元會從另一帳戶「UPORT」支付，並向其要求系爭藥水運送日為6月30日等語，核與進口報單上載進口期相符，且進口報單上載進口品項、數量亦與JamesRobinson之INVOICE上載相符(見院三卷第27、33至34、163頁)；又熒茂公司依前揭偽造之JamesRobinson INVOICE及PI上載付款帳戶支付價款，另是筆交易之差額利益計21,000美元(調八卷第68頁序號4誤載為18,000美元)，併予更正。</t>
    <phoneticPr fontId="1" type="noConversion"/>
  </si>
  <si>
    <t>2008年11月18日JamesRobinson之INVOICE、PI含該次訂購之E-MAIL、熒茂公司97年10月24日之轉帳傳票含偽造之JamesRobinson PI及變造之INVOICE、進口報單、UPS託運單、彰化銀行匯出匯款水單暨交易明細表、華南銀行存款往來明細表(見院三卷第42至49、172至180頁、院二卷第13頁、資料卷二第17頁反面、19頁、調八卷第81頁反面)</t>
    <phoneticPr fontId="1" type="noConversion"/>
  </si>
  <si>
    <t>李淑玲向Lesley Briggs確認，有無收到來自Champion Beta之款項40,300歐元，另Lesley Briggs告知李淑玲系爭藥水料材已交UPS運送(單號1Z8W80960464802389號)等語，前揭運送單號核與熒茂公司轉帳傳票所附UPS運送單據單號相符(見院三卷第43至44、175頁)；又熒茂公司依前揭偽造之JamesRobinson PI及變造之INVOICE上載付款帳戶支付價款，另是筆交易熒茂公司、被告李淑玲支付價款之幣別各為美元、歐元，佐以前後二交易(即編號5、7)每公克藥水單價均為55美元，故調整並更正差額利益計23,000美元(=78,000-1,000*55);另調八卷第68頁序號7關於匯款資料、數量、回扣金額誤載部分，補充並更正如前所述，附此敘明。</t>
    <phoneticPr fontId="1" type="noConversion"/>
  </si>
  <si>
    <t>2010年7月13日Vivimed Labs Europe Ltd之INVOICE含該次訂購之E-MAIL、PI、熒茂公司99年7月15日及7月23日轉帳傳票含偽造Vivimed Labs Europe Ltd之SHIPPING INVOICE(Waybill Number:1Z8W80960474894360號)及PI、進口報單、彰化銀行匯出匯款水單、華南銀行賣匯交易憑證及往來明細表(見院三卷第82至89、233至240頁、院二卷第22、48頁、調八卷第86頁反面、偵一卷第363頁)</t>
    <phoneticPr fontId="1" type="noConversion"/>
  </si>
  <si>
    <t>前揭SHIPPING INVOICE與編號13至17交易所附SHIPPING INVOICE之Waybill Number:1Z8W80960474894360號均相同，惟與Lesley Briggs告知李淑玲系爭料材已交UPS運送(單號1Z8W80960493266780號)不一致(見院三卷第100、259頁)；又本次Vivimed Labs 之INVOICE雖未含Reversacol 1698［Olivine］(100公克、每公克55美元)及Reversacol 1691［ Ocean Blue］(20公克、每公克55美元、見院三卷第106頁)之價款計6,600美元(=100*55+20*55)，惟考量熒茂公司之驗收單、被告李淑玲與Lesley Briggs於100年2月9日至10日以電子郵件確認訂單品項內容及Champion Beta CO.,LTD匯入Vivimed Labs價款48,200美元(=77+48,123=41600+6600)等情，足認Vivimed Labs仍有交付前揭二品項，故前揭熒茂公司匯入款更正列計為71,000美元、Vivimed Labs真實價款為48,200美元、差額為22,800美元(原調八卷第69頁附表序號20之數量500、單價78、熒茂公司匯入款39,000、銡麗公司匯出款77及差額38,923等語均為誤載);至前揭料材品項Reversacol 1698、1691單價係採Vvivimed Labs公司100年3月22日PI列計，附此敘明。</t>
    <phoneticPr fontId="1" type="noConversion"/>
  </si>
  <si>
    <t>106年1月6日收受告訴人刑事陳報狀含Vivimed Labs Europe Ltd2011年5月6月、5月16日INVOICE、進口報單、大眾銀行匯出匯款交易憑證、華南銀行賣匯交易憑證及往來明細表(見院二卷第137、154至168、28、53頁、調八卷第89頁反面)</t>
    <phoneticPr fontId="1" type="noConversion"/>
  </si>
  <si>
    <t>前揭交易熒茂公司採購報價之虛偽應付帳款為245,500美元，然因進口單據及報單為採購人員取得，而先以進口報單上載金額171,200元列計並匯入JIANGSU ZHONGFEI  OPTICAL CO.,LTD帳戶，其差額74,300美元(=245,500-171,200)雖遞延與編號21之交易款合併交付，仍不影響差額74,300美元係因前揭交易所生，故更正之(原調八卷第69頁附表序號22誤載為0)。</t>
    <phoneticPr fontId="1" type="noConversion"/>
  </si>
  <si>
    <t>熒茂公司轉帳傳票、進貨請款單、偽造之 Vivimed Labs SHIPPING INVOICE、106年1月6日收受告訴人刑事陳報狀含Vivimed Labs Europe Ltd2011年5月6月、5月16日INVOICE、進口報單、大眾銀行匯出匯款交易憑證、華南銀行賣匯交易憑證及往來明細表(見院卷四第213至214頁、院二卷第28至29、54、154至168頁、調八卷第89頁反面)</t>
    <phoneticPr fontId="1" type="noConversion"/>
  </si>
  <si>
    <r>
      <t>前揭熒茂公司之匯款金額，包含本次交易價款39,000美元，及編號20所示交易差額74,300美元，已如前述，故前揭差價更正為14,000美元 (=39,000-500*50、調八卷第69頁附表序號23回扣金額誤載為88,300美元)</t>
    </r>
    <r>
      <rPr>
        <sz val="11"/>
        <rFont val="新細明體"/>
        <family val="1"/>
        <charset val="136"/>
      </rPr>
      <t>;</t>
    </r>
    <r>
      <rPr>
        <sz val="11"/>
        <rFont val="標楷體"/>
        <family val="4"/>
        <charset val="136"/>
      </rPr>
      <t>前揭SHIPPING INVOICE與編號13至19交易所附SHIPPING INVOICE之Waybill Number:1Z8W80960474894360號均相同。</t>
    </r>
    <phoneticPr fontId="1" type="noConversion"/>
  </si>
  <si>
    <r>
      <t xml:space="preserve"> 前揭熒茂公司轉帳傳票所附Sampie Rite LIMITED之DESPATCH NOTE(發貨單)訂單編號0040583號核與Vivimed Labs 公司之INVOICE上載訂單編號相符(見院三卷第115至116、283頁)，惟前揭傳票所附PI發票之單價、幣別、總價與INVOICE不一致，足認前揭PI發票尚非真實而屬偽造</t>
    </r>
    <r>
      <rPr>
        <sz val="10"/>
        <rFont val="新細明體"/>
        <family val="1"/>
        <charset val="136"/>
      </rPr>
      <t>;</t>
    </r>
    <r>
      <rPr>
        <sz val="10"/>
        <rFont val="標楷體"/>
        <family val="4"/>
        <charset val="136"/>
      </rPr>
      <t>本次熒茂公司、Champion Beta匯款幣別各為美元、歐元，其差額以熒茂公司之匯款與Vivimed Labs 之真正PI(美元報價)差額更正列計21,500美元(=75,250-53,750、調八卷第69頁附表序號26誤載為25,250美元);另熒茂公司、Champion Beta各依前揭偽造之Vivimed Labs PI、真實PI上載付款帳戶支付價款，附此敘明。</t>
    </r>
    <phoneticPr fontId="1" type="noConversion"/>
  </si>
  <si>
    <t>2007年12月7日JamesRobinson之INVOICE、PROFOMA INVOICE(以下簡稱PI)含該次訂購之E-MAIL、熒茂公司2007年12月6日之轉帳傳票含變造之JamesRobinson PI發票、偽造之INVOICE、彰化銀行匯出匯款水單、華南銀行存款往來明細表(見院三卷第2至9、134至140頁、院二卷第6、38頁)</t>
    <phoneticPr fontId="1" type="noConversion"/>
  </si>
  <si>
    <r>
      <t xml:space="preserve">報關日期
發票日期
發票號碼
報關文件買方
</t>
    </r>
    <r>
      <rPr>
        <sz val="7"/>
        <rFont val="標楷體"/>
        <family val="4"/>
        <charset val="136"/>
      </rPr>
      <t>(即INVOICE買方 )</t>
    </r>
    <r>
      <rPr>
        <sz val="9"/>
        <rFont val="標楷體"/>
        <family val="4"/>
        <charset val="136"/>
      </rPr>
      <t xml:space="preserve">
</t>
    </r>
    <phoneticPr fontId="1" type="noConversion"/>
  </si>
  <si>
    <r>
      <t>MEDICINA Y公司分別於101年4月20日、4月27日 匯入銡麗公司華銀700970085352號帳戶7,891.81美元、6,993.15美元</t>
    </r>
    <r>
      <rPr>
        <sz val="8"/>
        <rFont val="標楷體"/>
        <family val="4"/>
        <charset val="136"/>
      </rPr>
      <t>(均已扣除相關費用)</t>
    </r>
    <phoneticPr fontId="1" type="noConversion"/>
  </si>
  <si>
    <t>熒茂公司之買方雖為CB OPTICAL CO.,LTD.，然價款係自銡麗公司前揭帳戶轉匯CB OPTICAL TECHNOLOGY CO.,LTD.(即麗冠公司)華銀香港帳戶後，復以CB OPTICAL TECHNOLOGY CO.,LTD.名義電匯交付（見資料卷二第100-1 、257 頁），且前揭價款關於沖帳對象、單號、數額均由李淑玲認定(資料卷三542頁反面、544頁反面 )，隨機文件之賣方CHAMPION BETA CO.,LTD.聯絡地址、電話均與熒茂公司相同(永工一路)；另證人朱美燕證稱，報關文件及隨機文件係由熒茂公司郭's提供等語，復以隨機文件買方MEDICINA Y公司價款匯入銡麗公司帳戶且為貨物收受者，又兩造自101年4月起即有交易往來，然熒茂公司自101年3月21日後即未與MEDICINA Y公司有交易等情，足認CHAMPION BETA CO.,LTD.(即銡麗公司)始為熒茂公司之直接真實買方，至MEDICINA Y公司匯款金額大於發票金額應係與他交易款合併匯款所致，附此敘明。</t>
    <phoneticPr fontId="1" type="noConversion"/>
  </si>
  <si>
    <t>熒茂公司之買方雖為CB OPTICAL CO.,LTD.，然係自銡麗公司前揭帳戶轉匯CB OPTICAL TECHNOLOGY CO.,LTD.(即麗冠公司)華銀香港帳戶後，復以CB OPTICAL TECHNOLOGY CO.,LTD.名義電匯交付（見資料卷二第102-1 、309至310 頁），且前揭價款關於沖帳對象、單號、數額均由李淑玲認定(資料卷三557頁反面 )，隨機文件之賣方CHAMPION BETA CO.,LTD.聯絡地址、電話均與熒茂公司相同(永工一路)；另證人朱美燕證稱，報關文件及隨機文件係由熒茂公司郭's提供等語，復以隨機文件買方MEDICINA Y公司價款匯入銡麗公司帳戶且為貨物收受者，又兩造自101年4月起即有交易往來，然熒茂公司自101年3月21日至102年12月間與MEDICINA Y公司未有交易等情，足認CHAMPION BETA CO.,LTD.(即銡麗公司)始為熒茂公司之直接真實買方，至MEDICINA Y公司匯款金額大於發票金額應係與他交易款合併匯款所致，附此敘明。</t>
    <phoneticPr fontId="1" type="noConversion"/>
  </si>
  <si>
    <t>1.102年9月6日以CHEN,CHUAN-HSIUNG名義匯款152,050美元入熒茂公司彰銀81192268196900號帳戶(已扣除相關費用)
2.見附表七編號35</t>
    <phoneticPr fontId="1" type="noConversion"/>
  </si>
  <si>
    <t>熒茂公司之買方雖為CB OPTICAL CO.,LTD.，惟價款係自銡麗公司前揭帳戶轉匯CHEN,CHUAN-HSIUNG彰化銀行香港帳戶後，復以CHEN,CHUAN-HSIUNG名義電匯交付（見資料卷二第107 、205-1 、234 頁）；隨機文件之賣方雖記載為MILDEX，然隨機買方COLOMBIANS LENS自98年10月起即與CHAMPION BETA CO.,LTD.有交易往來(見資料卷一第9至48頁)，而於104年8月間始與熒茂公司交易(院四卷第282頁)，佐以其將前揭價款匯入銡麗公司帳戶且為貨物收受者(見調一卷第40頁)等情，足認COLOMBIANS LENS交易對象之賣方應係CHAMPION BETA，且熒茂公司之直接真實買方應為CHAMPION BETA CO.,LTD.，至COLOMBIANS LENS匯款金額大於發票金額應係與他交易款合併匯款所致。另證人潘怡華證稱熒茂公司交付發票與報關文件上載買方不一致部分，係由被告武芸湞與其聯繫等語，附此敘明。</t>
    <phoneticPr fontId="1" type="noConversion"/>
  </si>
  <si>
    <t>1.分別於102年9月10日、11月19日以KUO,YAO-CHUNG名義各匯款39,582.5美元、49,972.5美元入熒茂公司彰銀81192268196900號帳戶(均已扣除相關費用)
2.附表七編號36、37</t>
    <phoneticPr fontId="1" type="noConversion"/>
  </si>
  <si>
    <t>熒茂公司之買方雖為MARC LENS INC，惟部分價款係自銡麗公司前揭帳戶轉匯KUO,YAO-CHUNG帳戶後，復以KUO,YAO-CHUNG名義電匯交付(見資料卷二第107、299至300頁)，又被告蔡沛妤供稱，隨機文件係MARC LENS INC交付郭玉秀後，由郭玉秀將報關及隨機文件轉由伊處理云云，倘隨機文件果由MARC LENS INC製作，為避免交易對象獲悉物料來源，實無將隨機文件賣方記載為他人之理，又隨機文件買方VIETNAM OPTICAL CO.,LTD.於交易日後亦有交易價款入CHAMPION BETA CO.,LTD.帳戶等情，足認VIETNAM OPTICAL CO.,LTD.交易對象之賣方應係CHAMPION BETA，且熒茂公司之直接買方亦為CHAMPION BETA CO.,LTD. 。</t>
    <phoneticPr fontId="1" type="noConversion"/>
  </si>
  <si>
    <r>
      <rPr>
        <sz val="8.5"/>
        <rFont val="標楷體"/>
        <family val="4"/>
        <charset val="136"/>
      </rPr>
      <t>報關日期</t>
    </r>
    <r>
      <rPr>
        <sz val="9"/>
        <rFont val="標楷體"/>
        <family val="4"/>
        <charset val="136"/>
      </rPr>
      <t xml:space="preserve">
發票日期
發票號碼
</t>
    </r>
    <r>
      <rPr>
        <sz val="8"/>
        <rFont val="標楷體"/>
        <family val="4"/>
        <charset val="136"/>
      </rPr>
      <t>報關文件買方
(即INVOICE買方)</t>
    </r>
    <r>
      <rPr>
        <sz val="9"/>
        <rFont val="標楷體"/>
        <family val="4"/>
        <charset val="136"/>
      </rPr>
      <t xml:space="preserve">
</t>
    </r>
    <phoneticPr fontId="1" type="noConversion"/>
  </si>
  <si>
    <r>
      <t>1.熒茂公司之買方為CB OPTICAL CO.,LTD.與交付價款人GENESIS VISION INC不一致，且前揭價款關於沖帳對象、單號、數額均由李淑玲認定，又前揭GENESIS VISION INC票據上載票面金額係支付INVOICE NO.MDX</t>
    </r>
    <r>
      <rPr>
        <b/>
        <sz val="9"/>
        <rFont val="標楷體"/>
        <family val="4"/>
        <charset val="136"/>
      </rPr>
      <t>-051712</t>
    </r>
    <r>
      <rPr>
        <sz val="9"/>
        <rFont val="標楷體"/>
        <family val="4"/>
        <charset val="136"/>
      </rPr>
      <t>號30%價款，尚非前揭交易(INVOICE NO.MDX-032812號)之價款(資料卷三第242頁反面、253至255頁)；另GENESIS VISION INC尚非熒茂公司客戶，而係CHAMPION BETA CO.,LTD.之客戶(詳編號3、7說明)，故前揭GENESIS VISION INC之票據權利人係CHAMPION BETA CO.,LTD.。
2.觀諸三角貿易實務，中間商為避免交易對象獲悉物料來源，於其向供應商訂購貨物交運買方時，即同時洽定報關/運輸業者，並提供隨機文件資料交付買方進口報關所用，是以隨機文件之買方係最終買方，而隨機文件之賣方如為系爭價款之收受者，則屬三角貿易之中間商。前揭隨機文件之賣方雖為JKC公司，然JKC公司交付價款之對象係CHAMPION BETA CO.,LTD.(即銡麗公司)，是銡麗公司係屬三角貿易之中間商，即銡麗公司以CB公司名義，為JKC公司向熒茂公司訂購貨物，復依JKC公司之指示將貨物交運最後買受人JAIRO RAMIREZ ，附此敘明。</t>
    </r>
    <phoneticPr fontId="1" type="noConversion"/>
  </si>
  <si>
    <r>
      <t xml:space="preserve">發票日期：
101年5月2日
發票號碼：
CB-050212號
賣方：
</t>
    </r>
    <r>
      <rPr>
        <b/>
        <sz val="9"/>
        <rFont val="標楷體"/>
        <family val="4"/>
        <charset val="136"/>
      </rPr>
      <t>MILDEX</t>
    </r>
    <r>
      <rPr>
        <sz val="9"/>
        <rFont val="標楷體"/>
        <family val="4"/>
        <charset val="136"/>
      </rPr>
      <t xml:space="preserve">
買方：
HIGH TEC LENS    
付款條件：略</t>
    </r>
    <phoneticPr fontId="1" type="noConversion"/>
  </si>
  <si>
    <t xml:space="preserve">101年9月14日以ELOA名義匯款8,980美元入熒茂公司彰銀81192268196900號帳戶，又於101年9月28日以ARTMAX INDUSTRIAL LIMITED名義匯入同帳戶12,104.85美元，又於101年10月3日以Champion Beta名義同入同帳戶34,974.14美元(附表七編號4)，又於101年10月8日以GENESIS VISION INC名義匯入同帳戶103,080.5美元
</t>
    <phoneticPr fontId="1" type="noConversion"/>
  </si>
  <si>
    <r>
      <t xml:space="preserve">發票日期：
101年5月30日
發票號碼：
MDX-053012號
賣方：
</t>
    </r>
    <r>
      <rPr>
        <b/>
        <sz val="9"/>
        <rFont val="標楷體"/>
        <family val="4"/>
        <charset val="136"/>
      </rPr>
      <t>MILDEX</t>
    </r>
    <r>
      <rPr>
        <sz val="9"/>
        <rFont val="標楷體"/>
        <family val="4"/>
        <charset val="136"/>
      </rPr>
      <t xml:space="preserve">
買方：
GENESIS VISION    
付款條件：略</t>
    </r>
    <phoneticPr fontId="1" type="noConversion"/>
  </si>
  <si>
    <t>1.101年10月16日以Champion Beta名義匯款19,974.13美元入熒茂公司彰銀81192268196900號帳戶
2.附表七編號5</t>
    <phoneticPr fontId="1" type="noConversion"/>
  </si>
  <si>
    <t>熒茂公司Commerical Invoice(含Packing List)、轉帳傳票(含立帳及沖帳)、出口報單、彰化銀行匯出匯款交易憑證、隨機文件(含Invoice、Packing List)、隨機文件買方CASAL VISION之匯款交易憑證、華南銀行存款往來明細表(見資料卷三第294至311頁、調五卷第21至24頁、資料卷一第196至197頁、資料卷二第98-1頁)</t>
    <phoneticPr fontId="1" type="noConversion"/>
  </si>
  <si>
    <t>發票日期：
101年7月20日
發票號碼：
MDX-072012號
賣方：MILDEX
買方：
GENESIS VISION (起訴書附表誤載為EXODUS VISION)   
付款條件：略</t>
    <phoneticPr fontId="1" type="noConversion"/>
  </si>
  <si>
    <r>
      <t>發票日期：
101年8月28日
發票號碼：
MDX-082812號
賣方：</t>
    </r>
    <r>
      <rPr>
        <b/>
        <sz val="9"/>
        <rFont val="標楷體"/>
        <family val="4"/>
        <charset val="136"/>
      </rPr>
      <t>MILDEX</t>
    </r>
    <r>
      <rPr>
        <sz val="9"/>
        <rFont val="標楷體"/>
        <family val="4"/>
        <charset val="136"/>
      </rPr>
      <t xml:space="preserve">
買方：HIGH TEC LENS    
付款條件：略</t>
    </r>
    <phoneticPr fontId="1" type="noConversion"/>
  </si>
  <si>
    <t>1.熒茂公司之買方雖為CB OPTICAL CO.,LTD.，然係由CB OPTICAL TECHNOLOGY CO.,LTD.(即麗冠公司)交付價款，且前揭價款關於沖帳對象、單號、數額均由李淑玲認定(資料卷三第409頁反面至410頁、412反面至413頁)，又前揭報關文件及隨機文件上係由熒茂公司郭's傳真予報關行吳小姐(調五卷第56頁)。
2.觀諸三角貿易實務，中間商為避免交易對象獲悉物料來源，於其向供應商訂購貨物交運買方時，即同時洽定報關/運輸業者，並提供隨機文件資料交付買方進口報關所用，是以隨機文件之買方係最終買方，而隨機文件之賣方如為系爭價款之收受者，則屬三角貿易之中間商。前揭隨機文件之賣方雖為JKC公司，然JKC公司交付價款之對象係CHAMPION BETA CO.,LTD.(即銡麗公司)，是銡麗公司係屬三角貿易之中間商，即銡麗公司以CB公司名義，為JKC公司向熒茂公司訂購貨物，復依JKC公司之指示將貨物交運最後買受人JAIRO RAMIREZ ，附此敘明。</t>
    <phoneticPr fontId="1" type="noConversion"/>
  </si>
  <si>
    <t>熒茂公司Commerical Invoice(含Packing List)、轉帳傳票(含立帳及沖帳)、出口報單、彰化銀行匯出匯款交易憑證、隨機文件(含Invoice、Packing List)、隨機文件買方ROZIN OPTICAL INTERNATION之匯款交易憑證、華南銀行存款往來明細表(見資料三第422至431頁、調五卷第64至67頁、資料卷一第141頁、資料卷二第103-1頁)</t>
    <phoneticPr fontId="1" type="noConversion"/>
  </si>
  <si>
    <t>熒茂公司Commerical Invoice(含Packing List)、轉帳傳票(含立帳及沖帳)、出口報單、彰化銀行匯出匯款交易憑證、隨機文件(含Invoice、Packing List)、隨機文件買方TOPSA PRODUCTOS OPTICOS 之匯款交易憑證、華南銀行存款往來明細表(見資料卷三第432至445頁、院二卷第290至291頁、調五卷第68至71頁、資料卷一第223頁、資料卷二第102-1頁)</t>
    <phoneticPr fontId="1" type="noConversion"/>
  </si>
  <si>
    <t>熒茂公司Commerical Invoice(含Packing List)、轉帳傳票(含立帳及沖帳)、出口報單、彰化銀行匯出匯款交易憑證、隨機文件(含Invoice、Packing List)、隨機文件買方NANCY RIVERA LASSC 之匯款交易憑證、華南銀行存款往來明細表(見資料卷三第446至459頁、調五卷第72至75頁、資料卷一第243頁、資料卷二第104-1頁)</t>
    <phoneticPr fontId="1" type="noConversion"/>
  </si>
  <si>
    <t>熒茂公司Commerical Invoice(含Packing List)、轉帳傳票(含立帳及沖帳)、出口報單、彰化銀行匯出匯款交易憑證、隨機文件(含Invoice、Packing List)、隨機文件買方ROZIN OPTICAL INTERNATION之匯款交易憑證、華南銀行存款往來明細表(見資料卷三第460至474頁、調五卷第76至79頁、資料卷一第142頁、資料卷二第104-1頁)</t>
    <phoneticPr fontId="1" type="noConversion"/>
  </si>
  <si>
    <t>1.於102年7月5日以KUO,YAO-CHUNG名義匯款79,942.50美元入熒茂公司彰銀81192268196900號帳戶(已扣除相關費用)
2.附表七編號30</t>
    <phoneticPr fontId="1" type="noConversion"/>
  </si>
  <si>
    <t>1.熒茂公司之買方雖為MARC LENS INC，然價款係自銡麗公司前揭帳戶轉匯KUO,YAO-CHUNG帳戶後，以KUO,YAO-CHUNG名義電匯交付，且關於前揭價款之交付對象、沖帳對象、單號、數額係由郭玉秀、蔡沛妤認定(資料卷三第482頁反面、484頁)，又隨機文件之賣方CHAMPION BETA CO.,LTD.聯絡地址、電話、傳真均與熒茂公司相同，附此敘明。
2.同編號8說明2所示。
3.至前揭GLOBAL MEGA匯入金額大於發票金額，應係與他交易款合併匯款所致，附此敘明。</t>
    <phoneticPr fontId="1" type="noConversion"/>
  </si>
  <si>
    <t>熒茂公司Commerical Invoice(含Packing List)、轉帳傳票(含立帳及沖帳)、出口報單、彰化銀行匯出匯款交易憑證、隨機文件(含Invoice、Packing List)、隨機文件賣方DISCOUNT OPTICAL之匯款交易憑證、華南銀行存款往來明細表(見資料卷三第504至509頁、調五卷第88至91頁、資料卷一第229至231頁、資料卷二第103-1至104-1頁)</t>
    <phoneticPr fontId="1" type="noConversion"/>
  </si>
  <si>
    <t>1.熒茂公司之買方雖為MARC LENS INC，然價款係自銡麗公司前揭帳戶轉匯KUO,YAO-CHUNG帳戶後，復以KUO,YAO-CHUNG名義電匯交付，又關於前揭價款之交付對象、沖帳對象、單號、數額係由郭玉秀認(資料卷三第507頁反面)。
2.同編號16說明2、3所示。</t>
    <phoneticPr fontId="1" type="noConversion"/>
  </si>
  <si>
    <r>
      <t>1.前揭匯入熒茂公司之帳款關於沖帳對象、單號、數額係由李淑玲認定，另匯款電文附言上載</t>
    </r>
    <r>
      <rPr>
        <b/>
        <sz val="9"/>
        <rFont val="標楷體"/>
        <family val="4"/>
        <charset val="136"/>
      </rPr>
      <t>ATTN李淑玲</t>
    </r>
    <r>
      <rPr>
        <sz val="9"/>
        <rFont val="標楷體"/>
        <family val="4"/>
        <charset val="136"/>
      </rPr>
      <t>等語(資料卷三第134至135頁)，附此敘明。
2.同編號14說明2所示。</t>
    </r>
    <phoneticPr fontId="1" type="noConversion"/>
  </si>
  <si>
    <t>熒茂公司Commerical Invoice(含Packing List)、轉帳傳票(含立帳及沖帳)、出口報單、彰化銀行匯入匯款憑證、隨機文件(含Invoice、Packing List)、隨機文件買方ARTICULOS OPTICOS 之匯款交易憑證、華南銀行存款往來明細表(見資料卷三第136至160頁、調四卷第66至69頁、資料卷一第82至83頁、資料卷二第96-1至97頁)</t>
    <phoneticPr fontId="1" type="noConversion"/>
  </si>
  <si>
    <t>熒茂公司Commerical Invoice(含Packing List)、轉帳傳票(含立帳及沖帳)、出口報單、玉山銀行匯入匯款憑證、隨機文件(含Invoice、Packing List)、隨機文件買方DANA OPTICS之匯款交易憑證、華銀存款交易明細表(見資料卷三第173至177、180至183頁、院二卷第249頁、調四卷第78至81頁、資料卷一第99至101頁、資料卷二第96-1頁)</t>
    <phoneticPr fontId="1" type="noConversion"/>
  </si>
  <si>
    <r>
      <t>發票日期：
101年3月16日
發票號碼：
MDX-031612號
賣方：</t>
    </r>
    <r>
      <rPr>
        <b/>
        <sz val="9"/>
        <rFont val="標楷體"/>
        <family val="4"/>
        <charset val="136"/>
      </rPr>
      <t>MILDEX</t>
    </r>
    <r>
      <rPr>
        <sz val="9"/>
        <rFont val="標楷體"/>
        <family val="4"/>
        <charset val="136"/>
      </rPr>
      <t xml:space="preserve">
買方：SMARTRA OPTICS(起訴書附表誤載SmartTra Optics)  </t>
    </r>
    <phoneticPr fontId="1" type="noConversion"/>
  </si>
  <si>
    <t>熒茂公司Commerical Invoice(含Packing List)、轉帳傳票(含立帳及沖帳)、出口報單、彰化銀行匯入匯款交易憑證、隨機文件(含Invoice、Packing List)、隨機文件買方SMARTRA OPTICS之匯款交易憑證、華南銀行存款往來明細表(見資料卷三第178至179、242至244頁、調四卷第106至109頁、資料卷一第151頁、資料卷二第96-1頁)</t>
    <phoneticPr fontId="1" type="noConversion"/>
  </si>
</sst>
</file>

<file path=xl/styles.xml><?xml version="1.0" encoding="utf-8"?>
<styleSheet xmlns="http://schemas.openxmlformats.org/spreadsheetml/2006/main">
  <numFmts count="10">
    <numFmt numFmtId="176" formatCode="#,##0_ "/>
    <numFmt numFmtId="177" formatCode="#,##0.00_ "/>
    <numFmt numFmtId="178" formatCode="0.0000_);[Red]\(0.0000\)"/>
    <numFmt numFmtId="179" formatCode="0.0000_ "/>
    <numFmt numFmtId="180" formatCode="0.000_);[Red]\(0.000\)"/>
    <numFmt numFmtId="181" formatCode="#,##0.000_ "/>
    <numFmt numFmtId="182" formatCode="#,##0.000"/>
    <numFmt numFmtId="183" formatCode="#,##0.00_);[Red]\(#,##0.00\)"/>
    <numFmt numFmtId="184" formatCode="#,##0_);[Red]\(#,##0\)"/>
    <numFmt numFmtId="185" formatCode="#,##0.0_ "/>
  </numFmts>
  <fonts count="36">
    <font>
      <sz val="12"/>
      <color theme="1"/>
      <name val="新細明體"/>
      <family val="2"/>
      <charset val="136"/>
      <scheme val="minor"/>
    </font>
    <font>
      <sz val="9"/>
      <name val="新細明體"/>
      <family val="2"/>
      <charset val="136"/>
      <scheme val="minor"/>
    </font>
    <font>
      <sz val="10"/>
      <color theme="1"/>
      <name val="新細明體"/>
      <family val="2"/>
      <charset val="136"/>
      <scheme val="minor"/>
    </font>
    <font>
      <sz val="10"/>
      <color theme="1"/>
      <name val="新細明體"/>
      <family val="1"/>
      <charset val="136"/>
      <scheme val="minor"/>
    </font>
    <font>
      <sz val="12"/>
      <color theme="1"/>
      <name val="標楷體"/>
      <family val="4"/>
      <charset val="136"/>
    </font>
    <font>
      <sz val="10"/>
      <color theme="1"/>
      <name val="標楷體"/>
      <family val="4"/>
      <charset val="136"/>
    </font>
    <font>
      <sz val="9"/>
      <color theme="1"/>
      <name val="標楷體"/>
      <family val="4"/>
      <charset val="136"/>
    </font>
    <font>
      <sz val="11"/>
      <color theme="1"/>
      <name val="標楷體"/>
      <family val="4"/>
      <charset val="136"/>
    </font>
    <font>
      <sz val="10"/>
      <color rgb="FFFF0000"/>
      <name val="標楷體"/>
      <family val="4"/>
      <charset val="136"/>
    </font>
    <font>
      <sz val="9"/>
      <color theme="1"/>
      <name val="新細明體"/>
      <family val="1"/>
      <charset val="136"/>
      <scheme val="minor"/>
    </font>
    <font>
      <sz val="9"/>
      <color theme="1"/>
      <name val="新細明體"/>
      <family val="2"/>
      <charset val="136"/>
      <scheme val="minor"/>
    </font>
    <font>
      <sz val="8"/>
      <color theme="1"/>
      <name val="標楷體"/>
      <family val="4"/>
      <charset val="136"/>
    </font>
    <font>
      <sz val="7"/>
      <color theme="1"/>
      <name val="標楷體"/>
      <family val="4"/>
      <charset val="136"/>
    </font>
    <font>
      <sz val="9"/>
      <color indexed="81"/>
      <name val="Tahoma"/>
      <family val="2"/>
    </font>
    <font>
      <b/>
      <sz val="9"/>
      <color indexed="81"/>
      <name val="Tahoma"/>
      <family val="2"/>
    </font>
    <font>
      <b/>
      <sz val="9"/>
      <color indexed="81"/>
      <name val="細明體"/>
      <family val="3"/>
      <charset val="136"/>
    </font>
    <font>
      <sz val="8"/>
      <color theme="1"/>
      <name val="新細明體"/>
      <family val="1"/>
      <charset val="136"/>
      <scheme val="minor"/>
    </font>
    <font>
      <sz val="9"/>
      <name val="標楷體"/>
      <family val="4"/>
      <charset val="136"/>
    </font>
    <font>
      <sz val="8.5"/>
      <color theme="1"/>
      <name val="標楷體"/>
      <family val="4"/>
      <charset val="136"/>
    </font>
    <font>
      <b/>
      <sz val="8"/>
      <color rgb="FFFF0000"/>
      <name val="標楷體"/>
      <family val="4"/>
      <charset val="136"/>
    </font>
    <font>
      <sz val="6.5"/>
      <color theme="1"/>
      <name val="標楷體"/>
      <family val="4"/>
      <charset val="136"/>
    </font>
    <font>
      <sz val="12"/>
      <name val="標楷體"/>
      <family val="4"/>
      <charset val="136"/>
    </font>
    <font>
      <sz val="10"/>
      <name val="標楷體"/>
      <family val="4"/>
      <charset val="136"/>
    </font>
    <font>
      <sz val="11"/>
      <name val="標楷體"/>
      <family val="4"/>
      <charset val="136"/>
    </font>
    <font>
      <sz val="11"/>
      <name val="新細明體"/>
      <family val="1"/>
      <charset val="136"/>
    </font>
    <font>
      <sz val="10"/>
      <name val="新細明體"/>
      <family val="1"/>
      <charset val="136"/>
    </font>
    <font>
      <sz val="12"/>
      <name val="新細明體"/>
      <family val="2"/>
      <charset val="136"/>
      <scheme val="minor"/>
    </font>
    <font>
      <sz val="7"/>
      <name val="標楷體"/>
      <family val="4"/>
      <charset val="136"/>
    </font>
    <font>
      <sz val="8"/>
      <name val="標楷體"/>
      <family val="4"/>
      <charset val="136"/>
    </font>
    <font>
      <sz val="9"/>
      <name val="新細明體"/>
      <family val="1"/>
      <charset val="136"/>
      <scheme val="minor"/>
    </font>
    <font>
      <sz val="8"/>
      <name val="新細明體"/>
      <family val="1"/>
      <charset val="136"/>
      <scheme val="minor"/>
    </font>
    <font>
      <sz val="10"/>
      <name val="新細明體"/>
      <family val="2"/>
      <charset val="136"/>
      <scheme val="minor"/>
    </font>
    <font>
      <sz val="8.5"/>
      <name val="標楷體"/>
      <family val="4"/>
      <charset val="136"/>
    </font>
    <font>
      <b/>
      <sz val="9"/>
      <name val="標楷體"/>
      <family val="4"/>
      <charset val="136"/>
    </font>
    <font>
      <b/>
      <sz val="8.5"/>
      <name val="新細明體"/>
      <family val="1"/>
      <charset val="136"/>
      <scheme val="minor"/>
    </font>
    <font>
      <b/>
      <sz val="10"/>
      <name val="新細明體"/>
      <family val="1"/>
      <charset val="136"/>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237">
    <xf numFmtId="0" fontId="0" fillId="0" borderId="0" xfId="0">
      <alignment vertical="center"/>
    </xf>
    <xf numFmtId="0" fontId="0" fillId="0" borderId="0" xfId="0" applyAlignment="1">
      <alignment horizontal="center" vertical="center"/>
    </xf>
    <xf numFmtId="0" fontId="2" fillId="0" borderId="0" xfId="0" applyFont="1" applyAlignment="1">
      <alignment vertical="center" wrapText="1"/>
    </xf>
    <xf numFmtId="0" fontId="0" fillId="0" borderId="0" xfId="0" applyAlignment="1">
      <alignment vertical="center" wrapText="1"/>
    </xf>
    <xf numFmtId="0" fontId="2" fillId="0" borderId="0" xfId="0" applyFont="1">
      <alignment vertical="center"/>
    </xf>
    <xf numFmtId="0" fontId="4" fillId="0" borderId="0" xfId="0" applyFont="1">
      <alignment vertical="center"/>
    </xf>
    <xf numFmtId="0" fontId="5" fillId="0" borderId="1" xfId="0" applyFont="1" applyBorder="1" applyAlignment="1">
      <alignment vertical="center" wrapText="1"/>
    </xf>
    <xf numFmtId="176" fontId="5" fillId="0" borderId="1" xfId="0" applyNumberFormat="1" applyFont="1" applyBorder="1" applyAlignment="1">
      <alignment horizontal="center" vertical="center" wrapText="1"/>
    </xf>
    <xf numFmtId="176" fontId="5" fillId="0" borderId="1" xfId="0" applyNumberFormat="1" applyFont="1" applyBorder="1">
      <alignment vertical="center"/>
    </xf>
    <xf numFmtId="176" fontId="5" fillId="0" borderId="1" xfId="0" applyNumberFormat="1" applyFont="1" applyBorder="1" applyAlignment="1">
      <alignment horizontal="center" vertical="center"/>
    </xf>
    <xf numFmtId="0" fontId="2" fillId="0" borderId="0" xfId="0" applyFont="1" applyAlignment="1">
      <alignment horizontal="center" vertical="center"/>
    </xf>
    <xf numFmtId="176" fontId="6" fillId="0" borderId="1" xfId="0" applyNumberFormat="1" applyFont="1" applyBorder="1">
      <alignment vertical="center"/>
    </xf>
    <xf numFmtId="176" fontId="2" fillId="0" borderId="0" xfId="0" applyNumberFormat="1" applyFont="1" applyAlignment="1">
      <alignment horizontal="center" vertical="center" wrapText="1"/>
    </xf>
    <xf numFmtId="49" fontId="0" fillId="0" borderId="0" xfId="0" applyNumberFormat="1" applyAlignment="1">
      <alignment vertical="center" wrapText="1"/>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49" fontId="2" fillId="0" borderId="0" xfId="0" applyNumberFormat="1" applyFont="1" applyAlignment="1">
      <alignment vertical="center" wrapText="1"/>
    </xf>
    <xf numFmtId="0" fontId="6" fillId="0" borderId="1" xfId="0" applyFont="1" applyBorder="1" applyAlignment="1">
      <alignment vertical="center" wrapText="1"/>
    </xf>
    <xf numFmtId="0" fontId="10" fillId="0" borderId="0" xfId="0" applyFont="1">
      <alignment vertical="center"/>
    </xf>
    <xf numFmtId="177" fontId="6" fillId="0" borderId="1" xfId="0" applyNumberFormat="1" applyFont="1" applyBorder="1">
      <alignment vertical="center"/>
    </xf>
    <xf numFmtId="177" fontId="6" fillId="0" borderId="1" xfId="0" applyNumberFormat="1" applyFont="1" applyBorder="1" applyAlignment="1">
      <alignment vertical="center" wrapText="1"/>
    </xf>
    <xf numFmtId="49" fontId="6" fillId="0" borderId="1" xfId="0" applyNumberFormat="1" applyFont="1" applyBorder="1" applyAlignment="1">
      <alignment vertical="center" wrapText="1"/>
    </xf>
    <xf numFmtId="0" fontId="9" fillId="0" borderId="0" xfId="0" applyFont="1" applyAlignment="1">
      <alignmen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left" vertical="top" wrapText="1"/>
    </xf>
    <xf numFmtId="177" fontId="11" fillId="0" borderId="1" xfId="0" applyNumberFormat="1" applyFont="1" applyBorder="1">
      <alignment vertical="center"/>
    </xf>
    <xf numFmtId="0" fontId="6" fillId="0" borderId="1" xfId="0" applyFont="1" applyBorder="1" applyAlignment="1">
      <alignment vertical="top" wrapText="1"/>
    </xf>
    <xf numFmtId="180" fontId="11" fillId="0" borderId="1" xfId="0" applyNumberFormat="1" applyFont="1" applyBorder="1">
      <alignment vertical="center"/>
    </xf>
    <xf numFmtId="0" fontId="6" fillId="0" borderId="1" xfId="0" applyFont="1" applyBorder="1" applyAlignment="1">
      <alignment horizontal="centerContinuous" vertical="center" wrapText="1"/>
    </xf>
    <xf numFmtId="0" fontId="6" fillId="2" borderId="1" xfId="0" applyFont="1" applyFill="1" applyBorder="1" applyAlignment="1">
      <alignment vertical="top" wrapText="1"/>
    </xf>
    <xf numFmtId="0" fontId="17" fillId="2" borderId="1" xfId="0" applyFont="1" applyFill="1" applyBorder="1" applyAlignment="1">
      <alignment vertical="top" wrapText="1"/>
    </xf>
    <xf numFmtId="177" fontId="11" fillId="0" borderId="1" xfId="0" applyNumberFormat="1" applyFont="1" applyBorder="1" applyAlignment="1">
      <alignment vertical="center" wrapText="1"/>
    </xf>
    <xf numFmtId="181" fontId="11" fillId="0" borderId="1" xfId="0" applyNumberFormat="1" applyFont="1" applyBorder="1">
      <alignment vertical="center"/>
    </xf>
    <xf numFmtId="0" fontId="0" fillId="0" borderId="0" xfId="0" applyFont="1">
      <alignment vertical="center"/>
    </xf>
    <xf numFmtId="177" fontId="6" fillId="0" borderId="1" xfId="0" applyNumberFormat="1" applyFont="1" applyBorder="1" applyAlignment="1">
      <alignment vertical="top" wrapText="1"/>
    </xf>
    <xf numFmtId="49" fontId="17" fillId="0" borderId="1" xfId="0" applyNumberFormat="1" applyFont="1" applyBorder="1" applyAlignment="1">
      <alignment vertical="top" wrapText="1"/>
    </xf>
    <xf numFmtId="49" fontId="17" fillId="2" borderId="1" xfId="0" applyNumberFormat="1" applyFont="1" applyFill="1" applyBorder="1" applyAlignment="1">
      <alignment vertical="top" wrapText="1"/>
    </xf>
    <xf numFmtId="177" fontId="18" fillId="0" borderId="1" xfId="0" applyNumberFormat="1" applyFont="1" applyBorder="1" applyAlignment="1">
      <alignment vertical="top" wrapText="1"/>
    </xf>
    <xf numFmtId="0" fontId="6" fillId="0" borderId="0" xfId="0" applyFont="1">
      <alignment vertical="center"/>
    </xf>
    <xf numFmtId="0" fontId="5" fillId="0" borderId="0" xfId="0" applyFont="1" applyAlignment="1">
      <alignment vertical="center" wrapText="1"/>
    </xf>
    <xf numFmtId="0" fontId="5" fillId="0" borderId="0" xfId="0" applyFont="1">
      <alignment vertical="center"/>
    </xf>
    <xf numFmtId="0" fontId="7" fillId="0" borderId="0" xfId="0" applyFont="1">
      <alignment vertical="center"/>
    </xf>
    <xf numFmtId="0" fontId="4" fillId="0" borderId="0" xfId="0" applyFont="1" applyAlignment="1">
      <alignment horizontal="left" vertical="top"/>
    </xf>
    <xf numFmtId="0" fontId="5" fillId="0" borderId="0" xfId="0" applyFont="1" applyAlignment="1">
      <alignment horizontal="left" vertical="top" wrapText="1"/>
    </xf>
    <xf numFmtId="0" fontId="4" fillId="0" borderId="1" xfId="0" applyFont="1" applyBorder="1">
      <alignment vertical="center"/>
    </xf>
    <xf numFmtId="0" fontId="11" fillId="0" borderId="1" xfId="0" applyFont="1" applyBorder="1" applyAlignment="1">
      <alignment vertical="center" wrapText="1"/>
    </xf>
    <xf numFmtId="0" fontId="4" fillId="0"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0" fillId="0" borderId="0" xfId="0" applyAlignment="1">
      <alignment horizontal="right" vertical="center"/>
    </xf>
    <xf numFmtId="0" fontId="16" fillId="0" borderId="0" xfId="0" applyFont="1" applyAlignment="1">
      <alignment vertical="center" wrapText="1"/>
    </xf>
    <xf numFmtId="0" fontId="16" fillId="0" borderId="0" xfId="0" applyFont="1" applyAlignment="1">
      <alignment horizontal="left" vertical="center" wrapText="1"/>
    </xf>
    <xf numFmtId="184" fontId="0" fillId="0" borderId="0" xfId="0" applyNumberFormat="1">
      <alignment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84" fontId="5" fillId="2" borderId="1" xfId="0" applyNumberFormat="1" applyFont="1" applyFill="1" applyBorder="1" applyAlignment="1">
      <alignment horizontal="center" vertical="center" wrapText="1"/>
    </xf>
    <xf numFmtId="183" fontId="4" fillId="0" borderId="1" xfId="0" applyNumberFormat="1" applyFont="1" applyBorder="1" applyAlignment="1">
      <alignment horizontal="right" vertical="center"/>
    </xf>
    <xf numFmtId="177" fontId="12" fillId="0" borderId="1" xfId="0" applyNumberFormat="1" applyFont="1" applyBorder="1" applyAlignment="1">
      <alignment vertical="center" wrapText="1"/>
    </xf>
    <xf numFmtId="0" fontId="6" fillId="0" borderId="1" xfId="0" applyFont="1" applyBorder="1" applyAlignment="1">
      <alignment horizontal="left" vertical="center" wrapText="1"/>
    </xf>
    <xf numFmtId="49" fontId="4" fillId="0" borderId="1" xfId="0" applyNumberFormat="1" applyFont="1" applyBorder="1">
      <alignment vertical="center"/>
    </xf>
    <xf numFmtId="184" fontId="4" fillId="2" borderId="1" xfId="0" applyNumberFormat="1" applyFont="1" applyFill="1" applyBorder="1">
      <alignment vertical="center"/>
    </xf>
    <xf numFmtId="177" fontId="19" fillId="0" borderId="1" xfId="0" applyNumberFormat="1" applyFont="1" applyBorder="1" applyAlignment="1">
      <alignment vertical="center" wrapText="1"/>
    </xf>
    <xf numFmtId="184" fontId="4" fillId="0" borderId="1" xfId="0" applyNumberFormat="1" applyFont="1" applyBorder="1">
      <alignment vertical="center"/>
    </xf>
    <xf numFmtId="0" fontId="11" fillId="0" borderId="1" xfId="0" applyFont="1" applyBorder="1">
      <alignment vertical="center"/>
    </xf>
    <xf numFmtId="183" fontId="7" fillId="0" borderId="1" xfId="0" applyNumberFormat="1" applyFont="1" applyBorder="1" applyAlignment="1">
      <alignment horizontal="right" vertical="center" wrapText="1"/>
    </xf>
    <xf numFmtId="49" fontId="7" fillId="0" borderId="1" xfId="0" applyNumberFormat="1" applyFont="1" applyBorder="1" applyAlignment="1">
      <alignment vertical="center" wrapText="1"/>
    </xf>
    <xf numFmtId="184" fontId="7" fillId="2" borderId="1" xfId="0" applyNumberFormat="1" applyFont="1" applyFill="1" applyBorder="1" applyAlignment="1">
      <alignment vertical="center" wrapText="1"/>
    </xf>
    <xf numFmtId="183" fontId="4" fillId="0" borderId="1" xfId="0" applyNumberFormat="1" applyFont="1" applyFill="1" applyBorder="1" applyAlignment="1">
      <alignment horizontal="right" vertical="center"/>
    </xf>
    <xf numFmtId="0" fontId="16" fillId="0" borderId="0" xfId="0" applyFont="1" applyAlignment="1">
      <alignment horizontal="left" vertical="center"/>
    </xf>
    <xf numFmtId="177" fontId="12" fillId="0" borderId="1" xfId="0" applyNumberFormat="1" applyFont="1" applyBorder="1" applyAlignment="1">
      <alignment horizontal="left" vertical="center" wrapText="1"/>
    </xf>
    <xf numFmtId="0" fontId="12" fillId="0" borderId="1" xfId="0" applyFont="1" applyBorder="1" applyAlignment="1">
      <alignment horizontal="left" vertical="center" wrapText="1"/>
    </xf>
    <xf numFmtId="14" fontId="7" fillId="0" borderId="1" xfId="0" applyNumberFormat="1" applyFont="1" applyBorder="1" applyAlignment="1">
      <alignment vertical="center" wrapText="1"/>
    </xf>
    <xf numFmtId="0" fontId="7" fillId="0" borderId="1" xfId="0" applyFont="1" applyBorder="1" applyAlignment="1">
      <alignment vertical="center" wrapText="1"/>
    </xf>
    <xf numFmtId="0" fontId="4" fillId="0" borderId="1" xfId="0" applyFont="1" applyBorder="1" applyAlignment="1">
      <alignment horizontal="center" vertical="center"/>
    </xf>
    <xf numFmtId="49" fontId="6"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177" fontId="6" fillId="0" borderId="1" xfId="0" applyNumberFormat="1" applyFont="1" applyBorder="1" applyAlignment="1">
      <alignment vertical="center" wrapText="1"/>
    </xf>
    <xf numFmtId="185" fontId="6" fillId="0" borderId="1" xfId="0" applyNumberFormat="1" applyFont="1" applyBorder="1">
      <alignmen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76" fontId="6" fillId="0" borderId="1" xfId="0" applyNumberFormat="1" applyFont="1" applyBorder="1" applyAlignment="1">
      <alignment horizontal="center" vertical="center" wrapText="1"/>
    </xf>
    <xf numFmtId="184"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177" fontId="6" fillId="0" borderId="1" xfId="0" applyNumberFormat="1" applyFont="1" applyBorder="1" applyAlignment="1">
      <alignment horizontal="left" vertical="top" wrapText="1"/>
    </xf>
    <xf numFmtId="183" fontId="6" fillId="0" borderId="1" xfId="0" applyNumberFormat="1" applyFont="1" applyBorder="1" applyAlignment="1">
      <alignment horizontal="left" vertical="top" wrapText="1"/>
    </xf>
    <xf numFmtId="180" fontId="11" fillId="0" borderId="1" xfId="0" applyNumberFormat="1" applyFont="1" applyBorder="1" applyAlignment="1">
      <alignment horizontal="center" vertical="center"/>
    </xf>
    <xf numFmtId="0" fontId="2" fillId="0" borderId="1" xfId="0" applyFont="1" applyBorder="1" applyAlignment="1">
      <alignment horizontal="center" vertical="center"/>
    </xf>
    <xf numFmtId="0" fontId="0" fillId="0" borderId="0" xfId="0" applyNumberFormat="1" applyAlignment="1">
      <alignment vertical="center" wrapText="1"/>
    </xf>
    <xf numFmtId="0" fontId="0" fillId="0" borderId="0" xfId="0" applyAlignment="1">
      <alignment vertical="center"/>
    </xf>
    <xf numFmtId="0" fontId="3" fillId="0" borderId="0" xfId="0" applyFont="1" applyAlignment="1">
      <alignment vertical="center"/>
    </xf>
    <xf numFmtId="176" fontId="2" fillId="0" borderId="0" xfId="0" applyNumberFormat="1" applyFont="1" applyAlignment="1">
      <alignment vertical="center"/>
    </xf>
    <xf numFmtId="0" fontId="2" fillId="0" borderId="0" xfId="0" applyFont="1" applyAlignment="1">
      <alignment vertical="center"/>
    </xf>
    <xf numFmtId="178" fontId="3" fillId="0" borderId="0" xfId="0" applyNumberFormat="1" applyFont="1" applyAlignment="1">
      <alignment vertical="center"/>
    </xf>
    <xf numFmtId="0" fontId="17" fillId="2" borderId="1" xfId="0" applyNumberFormat="1" applyFont="1" applyFill="1" applyBorder="1" applyAlignment="1">
      <alignment vertical="top" wrapText="1"/>
    </xf>
    <xf numFmtId="0" fontId="3" fillId="0" borderId="0" xfId="0" applyNumberFormat="1" applyFont="1" applyAlignment="1">
      <alignment horizontal="left" vertical="top"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22" fillId="0" borderId="1" xfId="0" applyFont="1" applyFill="1" applyBorder="1" applyAlignment="1">
      <alignment vertical="center" wrapText="1"/>
    </xf>
    <xf numFmtId="176" fontId="22" fillId="0" borderId="1" xfId="0" applyNumberFormat="1" applyFont="1" applyFill="1" applyBorder="1" applyAlignment="1">
      <alignment horizontal="center" vertical="center" wrapText="1"/>
    </xf>
    <xf numFmtId="176" fontId="22" fillId="0" borderId="1" xfId="0" applyNumberFormat="1" applyFont="1" applyFill="1" applyBorder="1" applyAlignment="1">
      <alignment horizontal="center" vertical="center"/>
    </xf>
    <xf numFmtId="0" fontId="22"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176" fontId="22" fillId="0" borderId="1" xfId="0" applyNumberFormat="1" applyFont="1" applyFill="1" applyBorder="1" applyAlignment="1">
      <alignment vertical="center"/>
    </xf>
    <xf numFmtId="0" fontId="22" fillId="0" borderId="1" xfId="0" applyFont="1" applyFill="1" applyBorder="1" applyAlignment="1">
      <alignment horizontal="center" vertical="center"/>
    </xf>
    <xf numFmtId="178" fontId="22" fillId="0" borderId="1" xfId="0" applyNumberFormat="1" applyFont="1" applyFill="1" applyBorder="1" applyAlignment="1">
      <alignment vertical="center"/>
    </xf>
    <xf numFmtId="0" fontId="22" fillId="0" borderId="1" xfId="0" applyNumberFormat="1" applyFont="1" applyFill="1" applyBorder="1" applyAlignment="1">
      <alignment vertical="center" wrapText="1"/>
    </xf>
    <xf numFmtId="0" fontId="22" fillId="0" borderId="1" xfId="0" applyFont="1" applyFill="1" applyBorder="1" applyAlignment="1">
      <alignment vertical="top" wrapText="1"/>
    </xf>
    <xf numFmtId="176" fontId="22" fillId="0" borderId="1" xfId="0" applyNumberFormat="1" applyFont="1" applyFill="1" applyBorder="1" applyAlignment="1">
      <alignment vertical="center" wrapText="1"/>
    </xf>
    <xf numFmtId="0" fontId="21" fillId="0" borderId="1" xfId="0" applyNumberFormat="1" applyFont="1" applyFill="1" applyBorder="1" applyAlignment="1">
      <alignment vertical="center" wrapText="1"/>
    </xf>
    <xf numFmtId="0" fontId="21" fillId="0" borderId="1" xfId="0" applyFont="1" applyFill="1" applyBorder="1" applyAlignment="1">
      <alignment horizontal="center" vertical="center" wrapText="1"/>
    </xf>
    <xf numFmtId="179" fontId="22" fillId="0" borderId="1" xfId="0" applyNumberFormat="1" applyFont="1" applyFill="1" applyBorder="1" applyAlignment="1">
      <alignment vertical="center" wrapText="1"/>
    </xf>
    <xf numFmtId="176" fontId="22" fillId="0" borderId="1" xfId="0" quotePrefix="1" applyNumberFormat="1" applyFont="1" applyFill="1" applyBorder="1" applyAlignment="1">
      <alignment horizontal="center" vertical="center" wrapText="1"/>
    </xf>
    <xf numFmtId="0" fontId="22" fillId="0" borderId="1" xfId="0" quotePrefix="1" applyFont="1" applyFill="1" applyBorder="1" applyAlignment="1">
      <alignment horizontal="center" vertical="center"/>
    </xf>
    <xf numFmtId="0" fontId="22" fillId="0" borderId="2" xfId="0" applyFont="1" applyFill="1" applyBorder="1" applyAlignment="1">
      <alignment vertical="center" wrapText="1"/>
    </xf>
    <xf numFmtId="0" fontId="23" fillId="0" borderId="1" xfId="0" applyFont="1" applyFill="1" applyBorder="1" applyAlignment="1">
      <alignment vertical="center" wrapText="1"/>
    </xf>
    <xf numFmtId="0" fontId="23" fillId="0" borderId="1" xfId="0" applyNumberFormat="1" applyFont="1" applyFill="1" applyBorder="1" applyAlignment="1">
      <alignment vertical="center" wrapText="1"/>
    </xf>
    <xf numFmtId="176" fontId="17" fillId="0" borderId="1" xfId="0" applyNumberFormat="1" applyFont="1" applyFill="1" applyBorder="1" applyAlignment="1">
      <alignment vertical="center"/>
    </xf>
    <xf numFmtId="0" fontId="21" fillId="0" borderId="0" xfId="0" applyFont="1" applyFill="1" applyAlignment="1">
      <alignment horizontal="left" vertical="center" wrapText="1"/>
    </xf>
    <xf numFmtId="0" fontId="21" fillId="0" borderId="0" xfId="0" applyFont="1" applyFill="1" applyAlignment="1">
      <alignment vertical="center" wrapText="1"/>
    </xf>
    <xf numFmtId="0" fontId="21" fillId="0" borderId="5" xfId="0" applyFont="1" applyFill="1" applyBorder="1" applyAlignment="1">
      <alignment horizontal="center" vertical="center"/>
    </xf>
    <xf numFmtId="0" fontId="21" fillId="0" borderId="6" xfId="0" applyFont="1" applyFill="1" applyBorder="1" applyAlignment="1">
      <alignment horizontal="center" vertical="center"/>
    </xf>
    <xf numFmtId="0" fontId="21" fillId="0" borderId="4" xfId="0" applyFont="1" applyFill="1" applyBorder="1" applyAlignment="1">
      <alignment horizontal="center" vertical="center"/>
    </xf>
    <xf numFmtId="0" fontId="22" fillId="0" borderId="5"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1" fillId="0" borderId="1" xfId="0" applyFont="1" applyFill="1" applyBorder="1" applyAlignment="1">
      <alignment horizontal="center" vertical="center"/>
    </xf>
    <xf numFmtId="0" fontId="22" fillId="0" borderId="1" xfId="0" applyFont="1" applyFill="1" applyBorder="1" applyAlignment="1">
      <alignment horizontal="center" vertical="center" wrapText="1"/>
    </xf>
    <xf numFmtId="178" fontId="22" fillId="0" borderId="1" xfId="0" applyNumberFormat="1" applyFont="1" applyFill="1" applyBorder="1" applyAlignment="1">
      <alignment horizontal="center" vertical="center" wrapText="1"/>
    </xf>
    <xf numFmtId="0" fontId="21" fillId="0" borderId="2" xfId="0" applyFont="1" applyFill="1" applyBorder="1" applyAlignment="1">
      <alignment vertical="center" wrapText="1"/>
    </xf>
    <xf numFmtId="0" fontId="21" fillId="0" borderId="3" xfId="0" applyFont="1" applyFill="1" applyBorder="1" applyAlignment="1">
      <alignment vertical="center" wrapText="1"/>
    </xf>
    <xf numFmtId="0" fontId="21" fillId="0" borderId="1" xfId="0" applyNumberFormat="1" applyFont="1" applyFill="1" applyBorder="1" applyAlignment="1">
      <alignment vertical="center" wrapText="1"/>
    </xf>
    <xf numFmtId="0" fontId="21" fillId="0" borderId="2" xfId="0" applyFont="1" applyFill="1" applyBorder="1" applyAlignment="1">
      <alignment horizontal="center" vertical="center" wrapText="1"/>
    </xf>
    <xf numFmtId="0" fontId="21" fillId="0" borderId="3" xfId="0" applyFont="1" applyFill="1" applyBorder="1" applyAlignment="1">
      <alignment horizontal="center" vertical="center"/>
    </xf>
    <xf numFmtId="0" fontId="5" fillId="0" borderId="2" xfId="0" applyFont="1" applyBorder="1" applyAlignment="1">
      <alignment vertical="center" wrapText="1"/>
    </xf>
    <xf numFmtId="0" fontId="5" fillId="0" borderId="3" xfId="0" applyFont="1" applyBorder="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4" xfId="0" applyFont="1"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4" fillId="0" borderId="7" xfId="0" applyFont="1" applyBorder="1" applyAlignment="1">
      <alignment horizontal="left" vertical="center" wrapText="1"/>
    </xf>
    <xf numFmtId="0" fontId="4" fillId="0" borderId="1" xfId="0" applyFont="1" applyBorder="1" applyAlignment="1">
      <alignment horizontal="center" vertical="center" wrapText="1"/>
    </xf>
    <xf numFmtId="180" fontId="5" fillId="0" borderId="1" xfId="0" applyNumberFormat="1" applyFont="1" applyBorder="1" applyAlignment="1">
      <alignment horizontal="center" vertical="center" wrapText="1"/>
    </xf>
    <xf numFmtId="180" fontId="5"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180" fontId="6" fillId="0" borderId="1" xfId="0" applyNumberFormat="1" applyFont="1" applyBorder="1" applyAlignment="1">
      <alignment horizontal="center" vertical="center" wrapText="1"/>
    </xf>
    <xf numFmtId="180" fontId="6" fillId="0" borderId="1" xfId="0" applyNumberFormat="1" applyFont="1" applyBorder="1" applyAlignment="1">
      <alignment horizontal="center" vertical="center"/>
    </xf>
    <xf numFmtId="49" fontId="5" fillId="0" borderId="2"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4" fillId="0" borderId="7" xfId="0" applyNumberFormat="1" applyFont="1" applyBorder="1" applyAlignment="1">
      <alignment vertical="center" wrapText="1"/>
    </xf>
    <xf numFmtId="0" fontId="6" fillId="0" borderId="1" xfId="0" applyFont="1" applyBorder="1" applyAlignment="1">
      <alignment horizontal="left" vertical="center" wrapText="1"/>
    </xf>
    <xf numFmtId="49" fontId="4" fillId="0" borderId="1" xfId="0" applyNumberFormat="1" applyFont="1" applyBorder="1" applyAlignment="1">
      <alignment horizontal="center" vertical="center"/>
    </xf>
    <xf numFmtId="184" fontId="4" fillId="2" borderId="1" xfId="0" applyNumberFormat="1" applyFont="1" applyFill="1" applyBorder="1" applyAlignment="1">
      <alignment horizontal="center" vertical="center"/>
    </xf>
    <xf numFmtId="177" fontId="11" fillId="0" borderId="1" xfId="0" applyNumberFormat="1" applyFont="1" applyBorder="1" applyAlignment="1">
      <alignment horizontal="left" vertical="center" wrapText="1"/>
    </xf>
    <xf numFmtId="177" fontId="6" fillId="0" borderId="1" xfId="0" applyNumberFormat="1" applyFont="1" applyBorder="1" applyAlignment="1">
      <alignment vertical="center" wrapText="1"/>
    </xf>
    <xf numFmtId="0" fontId="11" fillId="0" borderId="1" xfId="0" applyFont="1" applyBorder="1" applyAlignment="1">
      <alignment horizontal="left" vertical="center" wrapText="1"/>
    </xf>
    <xf numFmtId="0" fontId="5" fillId="0" borderId="1" xfId="0" applyFont="1"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wrapText="1"/>
    </xf>
    <xf numFmtId="180" fontId="22"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1" xfId="0" applyNumberFormat="1" applyFont="1" applyBorder="1" applyAlignment="1">
      <alignment horizontal="center" vertical="center" wrapText="1"/>
    </xf>
    <xf numFmtId="0" fontId="26" fillId="0" borderId="0" xfId="0" applyFont="1">
      <alignment vertical="center"/>
    </xf>
    <xf numFmtId="0" fontId="17" fillId="0" borderId="1" xfId="0" applyFont="1" applyBorder="1" applyAlignment="1">
      <alignment horizontal="center" vertical="center" wrapText="1"/>
    </xf>
    <xf numFmtId="177" fontId="17" fillId="0" borderId="1" xfId="0" applyNumberFormat="1" applyFont="1" applyBorder="1" applyAlignment="1">
      <alignment vertical="center" wrapText="1"/>
    </xf>
    <xf numFmtId="49" fontId="17" fillId="0" borderId="1" xfId="0" applyNumberFormat="1" applyFont="1" applyBorder="1" applyAlignment="1">
      <alignment vertical="center" wrapText="1"/>
    </xf>
    <xf numFmtId="180" fontId="22" fillId="0" borderId="1" xfId="0" applyNumberFormat="1" applyFont="1" applyBorder="1" applyAlignment="1">
      <alignment horizontal="center" vertical="center"/>
    </xf>
    <xf numFmtId="0" fontId="17" fillId="0" borderId="1" xfId="0" applyFont="1" applyBorder="1" applyAlignment="1">
      <alignment vertical="top" wrapText="1"/>
    </xf>
    <xf numFmtId="177" fontId="17" fillId="0" borderId="1" xfId="0" applyNumberFormat="1" applyFont="1" applyBorder="1">
      <alignment vertical="center"/>
    </xf>
    <xf numFmtId="177" fontId="17" fillId="0" borderId="1" xfId="0" applyNumberFormat="1" applyFont="1" applyBorder="1" applyAlignment="1">
      <alignment vertical="top" wrapText="1"/>
    </xf>
    <xf numFmtId="180" fontId="28" fillId="0" borderId="1" xfId="0" applyNumberFormat="1" applyFont="1" applyBorder="1">
      <alignment vertical="center"/>
    </xf>
    <xf numFmtId="176" fontId="17" fillId="0" borderId="1" xfId="0" applyNumberFormat="1" applyFont="1" applyBorder="1">
      <alignment vertical="center"/>
    </xf>
    <xf numFmtId="0" fontId="17" fillId="0" borderId="1" xfId="0" applyFont="1" applyBorder="1" applyAlignment="1">
      <alignment horizontal="left" vertical="top" wrapText="1"/>
    </xf>
    <xf numFmtId="0" fontId="17" fillId="0" borderId="1" xfId="0" applyNumberFormat="1" applyFont="1" applyBorder="1" applyAlignment="1">
      <alignment horizontal="left" vertical="top" wrapText="1"/>
    </xf>
    <xf numFmtId="0" fontId="17" fillId="0" borderId="1" xfId="0" applyFont="1" applyBorder="1" applyAlignment="1">
      <alignment vertical="center" wrapText="1"/>
    </xf>
    <xf numFmtId="177" fontId="28" fillId="0" borderId="1" xfId="0" applyNumberFormat="1" applyFont="1" applyBorder="1">
      <alignment vertical="center"/>
    </xf>
    <xf numFmtId="0" fontId="21" fillId="0" borderId="1" xfId="0" applyFont="1" applyBorder="1" applyAlignment="1">
      <alignment horizontal="center" vertical="center"/>
    </xf>
    <xf numFmtId="0" fontId="17" fillId="0" borderId="1" xfId="0" applyFont="1" applyBorder="1">
      <alignment vertical="center"/>
    </xf>
    <xf numFmtId="176" fontId="28" fillId="0" borderId="1" xfId="0" applyNumberFormat="1" applyFont="1" applyBorder="1">
      <alignment vertical="center"/>
    </xf>
    <xf numFmtId="0" fontId="22" fillId="0" borderId="1" xfId="0" applyNumberFormat="1" applyFont="1" applyBorder="1" applyAlignment="1">
      <alignment horizontal="left" vertical="top" wrapText="1"/>
    </xf>
    <xf numFmtId="0" fontId="21" fillId="0" borderId="1" xfId="0" applyFont="1" applyBorder="1" applyAlignment="1">
      <alignment vertical="center" wrapText="1"/>
    </xf>
    <xf numFmtId="0" fontId="21" fillId="0" borderId="0" xfId="0" applyFont="1">
      <alignment vertical="center"/>
    </xf>
    <xf numFmtId="0" fontId="21" fillId="0" borderId="7" xfId="0" applyFont="1" applyBorder="1" applyAlignment="1">
      <alignment horizontal="left" vertical="center" wrapText="1"/>
    </xf>
    <xf numFmtId="0" fontId="26" fillId="0" borderId="0" xfId="0" applyFont="1" applyAlignment="1">
      <alignment horizontal="center" vertical="center"/>
    </xf>
    <xf numFmtId="0" fontId="29" fillId="0" borderId="0" xfId="0" applyFont="1">
      <alignment vertical="center"/>
    </xf>
    <xf numFmtId="177" fontId="29" fillId="0" borderId="0" xfId="0" applyNumberFormat="1" applyFont="1">
      <alignment vertical="center"/>
    </xf>
    <xf numFmtId="49" fontId="29" fillId="0" borderId="0" xfId="0" applyNumberFormat="1" applyFont="1" applyAlignment="1">
      <alignment vertical="center" wrapText="1"/>
    </xf>
    <xf numFmtId="177" fontId="29" fillId="0" borderId="0" xfId="0" applyNumberFormat="1" applyFont="1" applyAlignment="1">
      <alignment vertical="center" wrapText="1"/>
    </xf>
    <xf numFmtId="0" fontId="29" fillId="0" borderId="0" xfId="0" applyFont="1" applyAlignment="1">
      <alignment vertical="center" wrapText="1"/>
    </xf>
    <xf numFmtId="180" fontId="30" fillId="0" borderId="0" xfId="0" applyNumberFormat="1" applyFont="1">
      <alignment vertical="center"/>
    </xf>
    <xf numFmtId="0" fontId="29" fillId="0" borderId="0" xfId="0" applyFont="1" applyAlignment="1">
      <alignment horizontal="left" vertical="top" wrapText="1"/>
    </xf>
    <xf numFmtId="0" fontId="31" fillId="0" borderId="0" xfId="0" applyNumberFormat="1" applyFont="1" applyAlignment="1">
      <alignment horizontal="left" vertical="top" wrapText="1"/>
    </xf>
    <xf numFmtId="0" fontId="26" fillId="0" borderId="0" xfId="0" applyFont="1" applyAlignment="1">
      <alignment vertical="center" wrapText="1"/>
    </xf>
    <xf numFmtId="0" fontId="17" fillId="0" borderId="1" xfId="0" applyFont="1" applyBorder="1" applyAlignment="1">
      <alignment horizontal="center" vertical="center"/>
    </xf>
    <xf numFmtId="180" fontId="17" fillId="0" borderId="1" xfId="0" applyNumberFormat="1" applyFont="1" applyBorder="1" applyAlignment="1">
      <alignment horizontal="center" vertical="center" wrapText="1"/>
    </xf>
    <xf numFmtId="0" fontId="17" fillId="0" borderId="1" xfId="0" applyFont="1" applyBorder="1" applyAlignment="1">
      <alignment horizontal="centerContinuous" vertical="center" wrapText="1"/>
    </xf>
    <xf numFmtId="180" fontId="17" fillId="0" borderId="1" xfId="0" applyNumberFormat="1" applyFont="1" applyBorder="1" applyAlignment="1">
      <alignment horizontal="center" vertical="center"/>
    </xf>
    <xf numFmtId="0" fontId="17" fillId="0" borderId="1" xfId="0" applyFont="1" applyBorder="1" applyAlignment="1">
      <alignment horizontal="center" vertical="center"/>
    </xf>
    <xf numFmtId="182" fontId="17" fillId="0" borderId="1" xfId="0" applyNumberFormat="1" applyFont="1" applyBorder="1">
      <alignment vertical="center"/>
    </xf>
    <xf numFmtId="0" fontId="17" fillId="0" borderId="1" xfId="0" applyNumberFormat="1" applyFont="1" applyBorder="1" applyAlignment="1">
      <alignment vertical="top" wrapText="1"/>
    </xf>
    <xf numFmtId="49" fontId="17" fillId="0" borderId="1" xfId="0" applyNumberFormat="1" applyFont="1" applyBorder="1" applyAlignment="1">
      <alignment horizontal="left" vertical="top" wrapText="1"/>
    </xf>
    <xf numFmtId="49" fontId="28" fillId="0" borderId="1" xfId="0" applyNumberFormat="1" applyFont="1" applyBorder="1" applyAlignment="1">
      <alignment vertical="top" wrapText="1"/>
    </xf>
    <xf numFmtId="177" fontId="28" fillId="0" borderId="1" xfId="0" applyNumberFormat="1" applyFont="1" applyBorder="1" applyAlignment="1">
      <alignment vertical="center" wrapText="1"/>
    </xf>
    <xf numFmtId="177" fontId="17" fillId="0" borderId="1" xfId="0" applyNumberFormat="1" applyFont="1" applyFill="1" applyBorder="1" applyAlignment="1">
      <alignment vertical="center" wrapText="1"/>
    </xf>
    <xf numFmtId="177" fontId="17" fillId="0" borderId="1" xfId="0" applyNumberFormat="1" applyFont="1" applyFill="1" applyBorder="1">
      <alignment vertical="center"/>
    </xf>
    <xf numFmtId="182" fontId="17" fillId="0" borderId="1" xfId="0" applyNumberFormat="1" applyFont="1" applyFill="1" applyBorder="1">
      <alignment vertical="center"/>
    </xf>
    <xf numFmtId="49" fontId="17" fillId="0" borderId="1" xfId="0" applyNumberFormat="1" applyFont="1" applyFill="1" applyBorder="1" applyAlignment="1">
      <alignment vertical="top" wrapText="1"/>
    </xf>
    <xf numFmtId="177" fontId="32" fillId="0" borderId="1" xfId="0" applyNumberFormat="1" applyFont="1" applyFill="1" applyBorder="1">
      <alignment vertical="center"/>
    </xf>
    <xf numFmtId="0" fontId="21" fillId="0" borderId="1" xfId="0" applyFont="1" applyBorder="1">
      <alignment vertical="center"/>
    </xf>
    <xf numFmtId="0" fontId="26" fillId="0" borderId="1" xfId="0" applyFont="1" applyBorder="1">
      <alignment vertical="center"/>
    </xf>
    <xf numFmtId="177" fontId="34" fillId="0" borderId="1" xfId="0" applyNumberFormat="1" applyFont="1" applyBorder="1">
      <alignment vertical="center"/>
    </xf>
    <xf numFmtId="176" fontId="35" fillId="0" borderId="1" xfId="0" applyNumberFormat="1" applyFont="1" applyBorder="1">
      <alignment vertical="center"/>
    </xf>
    <xf numFmtId="0" fontId="26" fillId="0" borderId="1" xfId="0" applyNumberFormat="1" applyFont="1" applyBorder="1">
      <alignment vertical="center"/>
    </xf>
    <xf numFmtId="181" fontId="28" fillId="0" borderId="1" xfId="0" applyNumberFormat="1" applyFont="1" applyBorder="1">
      <alignment vertical="center"/>
    </xf>
    <xf numFmtId="177" fontId="17" fillId="2" borderId="1" xfId="0" applyNumberFormat="1" applyFont="1" applyFill="1" applyBorder="1" applyAlignment="1">
      <alignment vertical="top" wrapText="1"/>
    </xf>
    <xf numFmtId="177" fontId="17" fillId="2" borderId="1" xfId="0" applyNumberFormat="1" applyFont="1" applyFill="1" applyBorder="1">
      <alignment vertical="center"/>
    </xf>
    <xf numFmtId="181" fontId="28" fillId="2" borderId="1" xfId="0" applyNumberFormat="1" applyFont="1" applyFill="1" applyBorder="1">
      <alignment vertical="center"/>
    </xf>
    <xf numFmtId="177" fontId="32" fillId="0" borderId="1" xfId="0" applyNumberFormat="1" applyFont="1" applyBorder="1" applyAlignment="1">
      <alignment vertical="top" wrapText="1"/>
    </xf>
    <xf numFmtId="177" fontId="32" fillId="0" borderId="1" xfId="0" applyNumberFormat="1" applyFont="1" applyBorder="1" applyAlignment="1">
      <alignment vertical="center" wrapText="1"/>
    </xf>
    <xf numFmtId="0" fontId="22" fillId="0" borderId="1" xfId="0" applyFont="1" applyBorder="1" applyAlignment="1">
      <alignment vertical="center" wrapText="1"/>
    </xf>
    <xf numFmtId="0" fontId="22" fillId="0" borderId="1" xfId="0" applyFont="1" applyBorder="1">
      <alignment vertical="center"/>
    </xf>
    <xf numFmtId="0" fontId="23" fillId="0" borderId="1" xfId="0" applyFont="1" applyBorder="1">
      <alignment vertical="center"/>
    </xf>
    <xf numFmtId="0" fontId="21" fillId="0" borderId="1" xfId="0" applyFont="1" applyBorder="1" applyAlignment="1">
      <alignment horizontal="left" vertical="top"/>
    </xf>
    <xf numFmtId="0" fontId="22" fillId="0" borderId="1" xfId="0" applyFont="1" applyBorder="1" applyAlignment="1">
      <alignment horizontal="left" vertical="top" wrapText="1"/>
    </xf>
    <xf numFmtId="0" fontId="21" fillId="0" borderId="0" xfId="0" applyFont="1" applyBorder="1" applyAlignment="1">
      <alignment horizontal="left" vertical="center" wrapText="1"/>
    </xf>
  </cellXfs>
  <cellStyles count="1">
    <cellStyle name="一般" xfId="0" builtinId="0"/>
  </cellStyles>
  <dxfs count="0"/>
  <tableStyles count="0" defaultTableStyle="TableStyleMedium2" defaultPivotStyle="PivotStyleLight16"/>
  <colors>
    <mruColors>
      <color rgb="FFFF3399"/>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tabColor theme="5" tint="0.39997558519241921"/>
  </sheetPr>
  <dimension ref="A1:O30"/>
  <sheetViews>
    <sheetView view="pageBreakPreview" topLeftCell="A4" zoomScale="60" zoomScaleNormal="75" workbookViewId="0">
      <selection activeCell="W6" sqref="W6"/>
    </sheetView>
  </sheetViews>
  <sheetFormatPr defaultColWidth="8.88671875" defaultRowHeight="16.2"/>
  <cols>
    <col min="1" max="2" width="5.77734375" style="1" customWidth="1"/>
    <col min="3" max="3" width="20" style="95" customWidth="1"/>
    <col min="4" max="4" width="7" style="12" customWidth="1"/>
    <col min="5" max="5" width="5.77734375" style="12" customWidth="1"/>
    <col min="6" max="6" width="9.21875" style="96" customWidth="1"/>
    <col min="7" max="7" width="18.109375" style="2" customWidth="1"/>
    <col min="8" max="8" width="6.21875" style="10" customWidth="1"/>
    <col min="9" max="9" width="4.6640625" style="10" customWidth="1"/>
    <col min="10" max="10" width="8.109375" style="96" customWidth="1"/>
    <col min="11" max="11" width="8.33203125" style="97" customWidth="1"/>
    <col min="12" max="12" width="11.44140625" style="98" customWidth="1"/>
    <col min="13" max="13" width="10" style="97" customWidth="1"/>
    <col min="14" max="14" width="27.88671875" style="3" customWidth="1"/>
    <col min="15" max="15" width="33.88671875" style="93" customWidth="1"/>
    <col min="16" max="16384" width="8.88671875" style="94"/>
  </cols>
  <sheetData>
    <row r="1" spans="1:15" ht="20.100000000000001" customHeight="1">
      <c r="A1" s="131" t="s">
        <v>8</v>
      </c>
      <c r="B1" s="137" t="s">
        <v>154</v>
      </c>
      <c r="C1" s="125" t="s">
        <v>53</v>
      </c>
      <c r="D1" s="126"/>
      <c r="E1" s="126"/>
      <c r="F1" s="127"/>
      <c r="G1" s="128" t="s">
        <v>49</v>
      </c>
      <c r="H1" s="129"/>
      <c r="I1" s="129"/>
      <c r="J1" s="130"/>
      <c r="K1" s="132" t="s">
        <v>9</v>
      </c>
      <c r="L1" s="133" t="s">
        <v>158</v>
      </c>
      <c r="M1" s="132" t="s">
        <v>488</v>
      </c>
      <c r="N1" s="134" t="s">
        <v>2</v>
      </c>
      <c r="O1" s="136" t="s">
        <v>81</v>
      </c>
    </row>
    <row r="2" spans="1:15" ht="42.75" customHeight="1">
      <c r="A2" s="131"/>
      <c r="B2" s="138"/>
      <c r="C2" s="103" t="s">
        <v>0</v>
      </c>
      <c r="D2" s="104" t="s">
        <v>4</v>
      </c>
      <c r="E2" s="104" t="s">
        <v>3</v>
      </c>
      <c r="F2" s="105" t="s">
        <v>1</v>
      </c>
      <c r="G2" s="103" t="s">
        <v>0</v>
      </c>
      <c r="H2" s="106" t="s">
        <v>607</v>
      </c>
      <c r="I2" s="106" t="s">
        <v>3</v>
      </c>
      <c r="J2" s="105" t="s">
        <v>1</v>
      </c>
      <c r="K2" s="132"/>
      <c r="L2" s="133"/>
      <c r="M2" s="132"/>
      <c r="N2" s="135"/>
      <c r="O2" s="136"/>
    </row>
    <row r="3" spans="1:15" ht="168.6" customHeight="1">
      <c r="A3" s="107">
        <v>1</v>
      </c>
      <c r="B3" s="107">
        <v>1</v>
      </c>
      <c r="C3" s="103" t="s">
        <v>10</v>
      </c>
      <c r="D3" s="104">
        <v>500</v>
      </c>
      <c r="E3" s="104">
        <v>78</v>
      </c>
      <c r="F3" s="108">
        <f>D3*E3</f>
        <v>39000</v>
      </c>
      <c r="G3" s="103" t="s">
        <v>485</v>
      </c>
      <c r="H3" s="109">
        <v>500</v>
      </c>
      <c r="I3" s="109">
        <v>58</v>
      </c>
      <c r="J3" s="108">
        <f>H3*I3</f>
        <v>29000</v>
      </c>
      <c r="K3" s="108">
        <f t="shared" ref="K3:K17" si="0">F3-J3</f>
        <v>10000</v>
      </c>
      <c r="L3" s="110">
        <v>32.354999999999997</v>
      </c>
      <c r="M3" s="108">
        <f>K3*L3</f>
        <v>323549.99999999994</v>
      </c>
      <c r="N3" s="103" t="s">
        <v>622</v>
      </c>
      <c r="O3" s="111" t="s">
        <v>495</v>
      </c>
    </row>
    <row r="4" spans="1:15" ht="133.5" customHeight="1">
      <c r="A4" s="107">
        <v>2</v>
      </c>
      <c r="B4" s="107">
        <v>2</v>
      </c>
      <c r="C4" s="103" t="s">
        <v>11</v>
      </c>
      <c r="D4" s="104">
        <v>500</v>
      </c>
      <c r="E4" s="104">
        <v>78</v>
      </c>
      <c r="F4" s="108">
        <f t="shared" ref="F4:F18" si="1">D4*E4</f>
        <v>39000</v>
      </c>
      <c r="G4" s="103" t="s">
        <v>486</v>
      </c>
      <c r="H4" s="109">
        <v>500</v>
      </c>
      <c r="I4" s="109">
        <v>58</v>
      </c>
      <c r="J4" s="108">
        <f t="shared" ref="J4:J17" si="2">H4*I4</f>
        <v>29000</v>
      </c>
      <c r="K4" s="108">
        <f t="shared" si="0"/>
        <v>10000</v>
      </c>
      <c r="L4" s="110">
        <v>32.405000000000001</v>
      </c>
      <c r="M4" s="108">
        <f t="shared" ref="M4:M28" si="3">K4*L4</f>
        <v>324050</v>
      </c>
      <c r="N4" s="103" t="s">
        <v>595</v>
      </c>
      <c r="O4" s="111" t="s">
        <v>608</v>
      </c>
    </row>
    <row r="5" spans="1:15" ht="120.75" customHeight="1">
      <c r="A5" s="107">
        <v>3</v>
      </c>
      <c r="B5" s="107">
        <v>3</v>
      </c>
      <c r="C5" s="103" t="s">
        <v>12</v>
      </c>
      <c r="D5" s="104">
        <v>500</v>
      </c>
      <c r="E5" s="104">
        <v>78</v>
      </c>
      <c r="F5" s="108">
        <f t="shared" si="1"/>
        <v>39000</v>
      </c>
      <c r="G5" s="103" t="s">
        <v>487</v>
      </c>
      <c r="H5" s="109">
        <v>500</v>
      </c>
      <c r="I5" s="109">
        <v>58</v>
      </c>
      <c r="J5" s="108">
        <f t="shared" si="2"/>
        <v>29000</v>
      </c>
      <c r="K5" s="108">
        <f t="shared" si="0"/>
        <v>10000</v>
      </c>
      <c r="L5" s="110">
        <v>31.28</v>
      </c>
      <c r="M5" s="108">
        <f t="shared" si="3"/>
        <v>312800</v>
      </c>
      <c r="N5" s="103" t="s">
        <v>609</v>
      </c>
      <c r="O5" s="111" t="s">
        <v>610</v>
      </c>
    </row>
    <row r="6" spans="1:15" ht="183.15" customHeight="1">
      <c r="A6" s="107">
        <v>4</v>
      </c>
      <c r="B6" s="107">
        <v>4</v>
      </c>
      <c r="C6" s="103" t="s">
        <v>14</v>
      </c>
      <c r="D6" s="104">
        <v>1000</v>
      </c>
      <c r="E6" s="104">
        <v>76</v>
      </c>
      <c r="F6" s="108">
        <f t="shared" si="1"/>
        <v>76000</v>
      </c>
      <c r="G6" s="103" t="s">
        <v>13</v>
      </c>
      <c r="H6" s="109">
        <v>1000</v>
      </c>
      <c r="I6" s="109">
        <v>55</v>
      </c>
      <c r="J6" s="108">
        <f t="shared" si="2"/>
        <v>55000</v>
      </c>
      <c r="K6" s="108">
        <f t="shared" si="0"/>
        <v>21000</v>
      </c>
      <c r="L6" s="110">
        <v>30.484999999999999</v>
      </c>
      <c r="M6" s="108">
        <f t="shared" si="3"/>
        <v>640185</v>
      </c>
      <c r="N6" s="103" t="s">
        <v>611</v>
      </c>
      <c r="O6" s="111" t="s">
        <v>612</v>
      </c>
    </row>
    <row r="7" spans="1:15" ht="142.5" customHeight="1">
      <c r="A7" s="107">
        <v>5</v>
      </c>
      <c r="B7" s="107">
        <v>5</v>
      </c>
      <c r="C7" s="103" t="s">
        <v>93</v>
      </c>
      <c r="D7" s="104">
        <v>500</v>
      </c>
      <c r="E7" s="104">
        <v>78</v>
      </c>
      <c r="F7" s="108">
        <f t="shared" si="1"/>
        <v>39000</v>
      </c>
      <c r="G7" s="103" t="s">
        <v>5</v>
      </c>
      <c r="H7" s="109">
        <v>500</v>
      </c>
      <c r="I7" s="109">
        <v>55</v>
      </c>
      <c r="J7" s="108">
        <f t="shared" si="2"/>
        <v>27500</v>
      </c>
      <c r="K7" s="108">
        <f t="shared" si="0"/>
        <v>11500</v>
      </c>
      <c r="L7" s="110">
        <v>30.405000000000001</v>
      </c>
      <c r="M7" s="108">
        <f t="shared" si="3"/>
        <v>349657.5</v>
      </c>
      <c r="N7" s="103" t="s">
        <v>496</v>
      </c>
      <c r="O7" s="111" t="s">
        <v>497</v>
      </c>
    </row>
    <row r="8" spans="1:15" ht="231" customHeight="1">
      <c r="A8" s="107">
        <v>6</v>
      </c>
      <c r="B8" s="107">
        <v>7</v>
      </c>
      <c r="C8" s="112" t="s">
        <v>82</v>
      </c>
      <c r="D8" s="104">
        <v>1000</v>
      </c>
      <c r="E8" s="104">
        <v>78</v>
      </c>
      <c r="F8" s="108">
        <f t="shared" si="1"/>
        <v>78000</v>
      </c>
      <c r="G8" s="112" t="s">
        <v>466</v>
      </c>
      <c r="H8" s="109">
        <v>1000</v>
      </c>
      <c r="I8" s="106" t="s">
        <v>15</v>
      </c>
      <c r="J8" s="113" t="s">
        <v>16</v>
      </c>
      <c r="K8" s="108">
        <f>F8-H8*55</f>
        <v>23000</v>
      </c>
      <c r="L8" s="110">
        <v>32.4</v>
      </c>
      <c r="M8" s="108">
        <f t="shared" si="3"/>
        <v>745200</v>
      </c>
      <c r="N8" s="112" t="s">
        <v>613</v>
      </c>
      <c r="O8" s="111" t="s">
        <v>614</v>
      </c>
    </row>
    <row r="9" spans="1:15" ht="124.2">
      <c r="A9" s="107">
        <v>7</v>
      </c>
      <c r="B9" s="107">
        <v>8</v>
      </c>
      <c r="C9" s="103" t="s">
        <v>489</v>
      </c>
      <c r="D9" s="104">
        <v>500</v>
      </c>
      <c r="E9" s="104">
        <v>78</v>
      </c>
      <c r="F9" s="108">
        <f t="shared" si="1"/>
        <v>39000</v>
      </c>
      <c r="G9" s="103" t="s">
        <v>47</v>
      </c>
      <c r="H9" s="109">
        <v>500</v>
      </c>
      <c r="I9" s="109">
        <v>55</v>
      </c>
      <c r="J9" s="108">
        <f t="shared" si="2"/>
        <v>27500</v>
      </c>
      <c r="K9" s="108">
        <f t="shared" si="0"/>
        <v>11500</v>
      </c>
      <c r="L9" s="110">
        <v>33.869999999999997</v>
      </c>
      <c r="M9" s="108">
        <f t="shared" si="3"/>
        <v>389504.99999999994</v>
      </c>
      <c r="N9" s="103" t="s">
        <v>498</v>
      </c>
      <c r="O9" s="111" t="s">
        <v>499</v>
      </c>
    </row>
    <row r="10" spans="1:15" ht="145.5" customHeight="1">
      <c r="A10" s="107">
        <v>8</v>
      </c>
      <c r="B10" s="107">
        <v>9</v>
      </c>
      <c r="C10" s="103" t="s">
        <v>490</v>
      </c>
      <c r="D10" s="104">
        <v>500</v>
      </c>
      <c r="E10" s="104">
        <v>78</v>
      </c>
      <c r="F10" s="108">
        <f t="shared" si="1"/>
        <v>39000</v>
      </c>
      <c r="G10" s="103" t="s">
        <v>46</v>
      </c>
      <c r="H10" s="109">
        <v>500</v>
      </c>
      <c r="I10" s="109">
        <v>55</v>
      </c>
      <c r="J10" s="108">
        <f t="shared" si="2"/>
        <v>27500</v>
      </c>
      <c r="K10" s="108">
        <f t="shared" si="0"/>
        <v>11500</v>
      </c>
      <c r="L10" s="110">
        <v>32.590000000000003</v>
      </c>
      <c r="M10" s="108">
        <f t="shared" si="3"/>
        <v>374785.00000000006</v>
      </c>
      <c r="N10" s="103" t="s">
        <v>500</v>
      </c>
      <c r="O10" s="111" t="s">
        <v>501</v>
      </c>
    </row>
    <row r="11" spans="1:15" ht="149.25" customHeight="1">
      <c r="A11" s="107">
        <v>9</v>
      </c>
      <c r="B11" s="107">
        <v>10</v>
      </c>
      <c r="C11" s="103" t="s">
        <v>491</v>
      </c>
      <c r="D11" s="104">
        <v>500</v>
      </c>
      <c r="E11" s="104">
        <v>78</v>
      </c>
      <c r="F11" s="108">
        <f t="shared" si="1"/>
        <v>39000</v>
      </c>
      <c r="G11" s="103" t="s">
        <v>105</v>
      </c>
      <c r="H11" s="109">
        <v>500</v>
      </c>
      <c r="I11" s="109">
        <v>55</v>
      </c>
      <c r="J11" s="108">
        <f t="shared" si="2"/>
        <v>27500</v>
      </c>
      <c r="K11" s="108">
        <f t="shared" si="0"/>
        <v>11500</v>
      </c>
      <c r="L11" s="110">
        <v>32.9</v>
      </c>
      <c r="M11" s="108">
        <f t="shared" si="3"/>
        <v>378350</v>
      </c>
      <c r="N11" s="103" t="s">
        <v>502</v>
      </c>
      <c r="O11" s="111" t="s">
        <v>503</v>
      </c>
    </row>
    <row r="12" spans="1:15" ht="152.4" customHeight="1">
      <c r="A12" s="107">
        <v>10</v>
      </c>
      <c r="B12" s="107">
        <v>11</v>
      </c>
      <c r="C12" s="103" t="s">
        <v>492</v>
      </c>
      <c r="D12" s="104">
        <v>500</v>
      </c>
      <c r="E12" s="104">
        <v>78</v>
      </c>
      <c r="F12" s="108">
        <f t="shared" si="1"/>
        <v>39000</v>
      </c>
      <c r="G12" s="103" t="s">
        <v>17</v>
      </c>
      <c r="H12" s="109">
        <v>500</v>
      </c>
      <c r="I12" s="109">
        <v>55</v>
      </c>
      <c r="J12" s="108">
        <f t="shared" si="2"/>
        <v>27500</v>
      </c>
      <c r="K12" s="108">
        <f t="shared" si="0"/>
        <v>11500</v>
      </c>
      <c r="L12" s="110">
        <v>32.21</v>
      </c>
      <c r="M12" s="108">
        <f t="shared" si="3"/>
        <v>370415</v>
      </c>
      <c r="N12" s="103" t="s">
        <v>504</v>
      </c>
      <c r="O12" s="111" t="s">
        <v>505</v>
      </c>
    </row>
    <row r="13" spans="1:15" ht="127.5" customHeight="1">
      <c r="A13" s="107">
        <v>11</v>
      </c>
      <c r="B13" s="107">
        <v>12</v>
      </c>
      <c r="C13" s="103" t="s">
        <v>493</v>
      </c>
      <c r="D13" s="104">
        <v>500</v>
      </c>
      <c r="E13" s="104">
        <v>78</v>
      </c>
      <c r="F13" s="108">
        <f t="shared" si="1"/>
        <v>39000</v>
      </c>
      <c r="G13" s="103" t="s">
        <v>18</v>
      </c>
      <c r="H13" s="109">
        <v>500</v>
      </c>
      <c r="I13" s="109">
        <v>55</v>
      </c>
      <c r="J13" s="108">
        <f t="shared" si="2"/>
        <v>27500</v>
      </c>
      <c r="K13" s="108">
        <f t="shared" si="0"/>
        <v>11500</v>
      </c>
      <c r="L13" s="110">
        <v>32.1</v>
      </c>
      <c r="M13" s="108">
        <f t="shared" si="3"/>
        <v>369150</v>
      </c>
      <c r="N13" s="103" t="s">
        <v>506</v>
      </c>
      <c r="O13" s="114"/>
    </row>
    <row r="14" spans="1:15" ht="138.15" customHeight="1">
      <c r="A14" s="107">
        <v>12</v>
      </c>
      <c r="B14" s="107">
        <v>13</v>
      </c>
      <c r="C14" s="103" t="s">
        <v>494</v>
      </c>
      <c r="D14" s="104">
        <v>500</v>
      </c>
      <c r="E14" s="104">
        <v>78</v>
      </c>
      <c r="F14" s="108">
        <f t="shared" si="1"/>
        <v>39000</v>
      </c>
      <c r="G14" s="103" t="s">
        <v>19</v>
      </c>
      <c r="H14" s="109">
        <v>500</v>
      </c>
      <c r="I14" s="109">
        <v>55</v>
      </c>
      <c r="J14" s="108">
        <f t="shared" si="2"/>
        <v>27500</v>
      </c>
      <c r="K14" s="108">
        <f t="shared" si="0"/>
        <v>11500</v>
      </c>
      <c r="L14" s="110">
        <v>31.97</v>
      </c>
      <c r="M14" s="108">
        <f t="shared" si="3"/>
        <v>367655</v>
      </c>
      <c r="N14" s="103" t="s">
        <v>507</v>
      </c>
      <c r="O14" s="111" t="s">
        <v>508</v>
      </c>
    </row>
    <row r="15" spans="1:15" ht="177.75" customHeight="1">
      <c r="A15" s="107">
        <v>13</v>
      </c>
      <c r="B15" s="107">
        <v>14</v>
      </c>
      <c r="C15" s="103" t="s">
        <v>20</v>
      </c>
      <c r="D15" s="104">
        <v>500</v>
      </c>
      <c r="E15" s="104">
        <v>78</v>
      </c>
      <c r="F15" s="108">
        <f t="shared" si="1"/>
        <v>39000</v>
      </c>
      <c r="G15" s="103" t="s">
        <v>21</v>
      </c>
      <c r="H15" s="109">
        <v>500</v>
      </c>
      <c r="I15" s="109">
        <v>55</v>
      </c>
      <c r="J15" s="108">
        <f t="shared" si="2"/>
        <v>27500</v>
      </c>
      <c r="K15" s="108">
        <f t="shared" si="0"/>
        <v>11500</v>
      </c>
      <c r="L15" s="110">
        <v>31.385000000000002</v>
      </c>
      <c r="M15" s="108">
        <f t="shared" si="3"/>
        <v>360927.5</v>
      </c>
      <c r="N15" s="103" t="s">
        <v>509</v>
      </c>
      <c r="O15" s="114" t="s">
        <v>54</v>
      </c>
    </row>
    <row r="16" spans="1:15" ht="175.65" customHeight="1">
      <c r="A16" s="107">
        <v>14</v>
      </c>
      <c r="B16" s="107">
        <v>15</v>
      </c>
      <c r="C16" s="103" t="s">
        <v>22</v>
      </c>
      <c r="D16" s="104">
        <v>500</v>
      </c>
      <c r="E16" s="104">
        <v>78</v>
      </c>
      <c r="F16" s="108">
        <f t="shared" si="1"/>
        <v>39000</v>
      </c>
      <c r="G16" s="103" t="s">
        <v>28</v>
      </c>
      <c r="H16" s="109">
        <v>500</v>
      </c>
      <c r="I16" s="109">
        <v>55</v>
      </c>
      <c r="J16" s="108">
        <f t="shared" si="2"/>
        <v>27500</v>
      </c>
      <c r="K16" s="108">
        <f t="shared" si="0"/>
        <v>11500</v>
      </c>
      <c r="L16" s="110">
        <v>32.29</v>
      </c>
      <c r="M16" s="108">
        <f t="shared" si="3"/>
        <v>371335</v>
      </c>
      <c r="N16" s="103" t="s">
        <v>510</v>
      </c>
      <c r="O16" s="111" t="s">
        <v>592</v>
      </c>
    </row>
    <row r="17" spans="1:15" ht="195" customHeight="1">
      <c r="A17" s="107">
        <v>15</v>
      </c>
      <c r="B17" s="115" t="s">
        <v>155</v>
      </c>
      <c r="C17" s="103" t="s">
        <v>23</v>
      </c>
      <c r="D17" s="104">
        <v>1000</v>
      </c>
      <c r="E17" s="104">
        <v>78</v>
      </c>
      <c r="F17" s="108">
        <f t="shared" si="1"/>
        <v>78000</v>
      </c>
      <c r="G17" s="103" t="s">
        <v>24</v>
      </c>
      <c r="H17" s="109">
        <v>1000</v>
      </c>
      <c r="I17" s="109">
        <v>55</v>
      </c>
      <c r="J17" s="108">
        <f t="shared" si="2"/>
        <v>55000</v>
      </c>
      <c r="K17" s="108">
        <f t="shared" si="0"/>
        <v>23000</v>
      </c>
      <c r="L17" s="116">
        <f>(32.295+32.19)/2</f>
        <v>32.2425</v>
      </c>
      <c r="M17" s="108">
        <f t="shared" si="3"/>
        <v>741577.5</v>
      </c>
      <c r="N17" s="103" t="s">
        <v>615</v>
      </c>
      <c r="O17" s="111" t="s">
        <v>511</v>
      </c>
    </row>
    <row r="18" spans="1:15" ht="184.65" customHeight="1">
      <c r="A18" s="107">
        <v>16</v>
      </c>
      <c r="B18" s="107">
        <v>18</v>
      </c>
      <c r="C18" s="103" t="s">
        <v>25</v>
      </c>
      <c r="D18" s="104">
        <v>500</v>
      </c>
      <c r="E18" s="104">
        <v>78</v>
      </c>
      <c r="F18" s="108">
        <f t="shared" si="1"/>
        <v>39000</v>
      </c>
      <c r="G18" s="103" t="s">
        <v>26</v>
      </c>
      <c r="H18" s="109">
        <v>500</v>
      </c>
      <c r="I18" s="109">
        <v>52</v>
      </c>
      <c r="J18" s="108">
        <f t="shared" ref="J18" si="4">H18*I18</f>
        <v>26000</v>
      </c>
      <c r="K18" s="108">
        <f t="shared" ref="K18" si="5">F18-J18</f>
        <v>13000</v>
      </c>
      <c r="L18" s="110">
        <v>32.134999999999998</v>
      </c>
      <c r="M18" s="108">
        <f t="shared" si="3"/>
        <v>417755</v>
      </c>
      <c r="N18" s="103" t="s">
        <v>512</v>
      </c>
      <c r="O18" s="111" t="s">
        <v>513</v>
      </c>
    </row>
    <row r="19" spans="1:15" ht="188.4" customHeight="1">
      <c r="A19" s="107">
        <v>17</v>
      </c>
      <c r="B19" s="107">
        <v>19</v>
      </c>
      <c r="C19" s="103" t="s">
        <v>27</v>
      </c>
      <c r="D19" s="104">
        <v>500</v>
      </c>
      <c r="E19" s="104">
        <v>78</v>
      </c>
      <c r="F19" s="108">
        <f t="shared" ref="F19" si="6">D19*E19</f>
        <v>39000</v>
      </c>
      <c r="G19" s="103" t="s">
        <v>29</v>
      </c>
      <c r="H19" s="109">
        <v>500</v>
      </c>
      <c r="I19" s="109">
        <v>52</v>
      </c>
      <c r="J19" s="108">
        <f t="shared" ref="J19" si="7">H19*I19</f>
        <v>26000</v>
      </c>
      <c r="K19" s="108">
        <f t="shared" ref="K19" si="8">F19-J19</f>
        <v>13000</v>
      </c>
      <c r="L19" s="110">
        <v>30.66</v>
      </c>
      <c r="M19" s="108">
        <f t="shared" si="3"/>
        <v>398580</v>
      </c>
      <c r="N19" s="103" t="s">
        <v>514</v>
      </c>
      <c r="O19" s="111" t="s">
        <v>515</v>
      </c>
    </row>
    <row r="20" spans="1:15" ht="401.25" customHeight="1">
      <c r="A20" s="107">
        <v>18</v>
      </c>
      <c r="B20" s="107">
        <v>20</v>
      </c>
      <c r="C20" s="103" t="s">
        <v>30</v>
      </c>
      <c r="D20" s="117" t="s">
        <v>6</v>
      </c>
      <c r="E20" s="117" t="s">
        <v>6</v>
      </c>
      <c r="F20" s="108">
        <v>71000</v>
      </c>
      <c r="G20" s="112" t="s">
        <v>83</v>
      </c>
      <c r="H20" s="118" t="s">
        <v>6</v>
      </c>
      <c r="I20" s="118" t="s">
        <v>6</v>
      </c>
      <c r="J20" s="113">
        <v>48200</v>
      </c>
      <c r="K20" s="108">
        <v>22800</v>
      </c>
      <c r="L20" s="110">
        <v>29.76</v>
      </c>
      <c r="M20" s="108">
        <f t="shared" si="3"/>
        <v>678528</v>
      </c>
      <c r="N20" s="112" t="s">
        <v>516</v>
      </c>
      <c r="O20" s="111" t="s">
        <v>616</v>
      </c>
    </row>
    <row r="21" spans="1:15" ht="178.5" customHeight="1">
      <c r="A21" s="107">
        <v>19</v>
      </c>
      <c r="B21" s="107">
        <v>21</v>
      </c>
      <c r="C21" s="103" t="s">
        <v>31</v>
      </c>
      <c r="D21" s="104">
        <v>500</v>
      </c>
      <c r="E21" s="104">
        <v>78</v>
      </c>
      <c r="F21" s="108">
        <f>D21*E21</f>
        <v>39000</v>
      </c>
      <c r="G21" s="103" t="s">
        <v>32</v>
      </c>
      <c r="H21" s="109">
        <v>500</v>
      </c>
      <c r="I21" s="109">
        <v>55</v>
      </c>
      <c r="J21" s="108">
        <f t="shared" ref="J21" si="9">H21*I21</f>
        <v>27500</v>
      </c>
      <c r="K21" s="108">
        <f t="shared" ref="K21" si="10">F21-J21</f>
        <v>11500</v>
      </c>
      <c r="L21" s="110">
        <v>29.28</v>
      </c>
      <c r="M21" s="108">
        <f t="shared" si="3"/>
        <v>336720</v>
      </c>
      <c r="N21" s="103" t="s">
        <v>517</v>
      </c>
      <c r="O21" s="111" t="s">
        <v>593</v>
      </c>
    </row>
    <row r="22" spans="1:15" ht="178.5" customHeight="1">
      <c r="A22" s="107">
        <v>20</v>
      </c>
      <c r="B22" s="107">
        <v>22</v>
      </c>
      <c r="C22" s="103" t="s">
        <v>33</v>
      </c>
      <c r="D22" s="104" t="s">
        <v>6</v>
      </c>
      <c r="E22" s="104" t="s">
        <v>6</v>
      </c>
      <c r="F22" s="108">
        <v>171200</v>
      </c>
      <c r="G22" s="103" t="s">
        <v>37</v>
      </c>
      <c r="H22" s="109" t="s">
        <v>6</v>
      </c>
      <c r="I22" s="109" t="s">
        <v>6</v>
      </c>
      <c r="J22" s="108">
        <v>171200</v>
      </c>
      <c r="K22" s="108">
        <v>74300</v>
      </c>
      <c r="L22" s="110">
        <v>28.664999999999999</v>
      </c>
      <c r="M22" s="108">
        <f>K22*L22</f>
        <v>2129809.5</v>
      </c>
      <c r="N22" s="119" t="s">
        <v>617</v>
      </c>
      <c r="O22" s="111" t="s">
        <v>618</v>
      </c>
    </row>
    <row r="23" spans="1:15" ht="196.5" customHeight="1">
      <c r="A23" s="107">
        <v>21</v>
      </c>
      <c r="B23" s="107">
        <v>23</v>
      </c>
      <c r="C23" s="103" t="s">
        <v>34</v>
      </c>
      <c r="D23" s="104" t="s">
        <v>6</v>
      </c>
      <c r="E23" s="104" t="s">
        <v>6</v>
      </c>
      <c r="F23" s="108">
        <v>113300</v>
      </c>
      <c r="G23" s="103" t="s">
        <v>35</v>
      </c>
      <c r="H23" s="109">
        <v>500</v>
      </c>
      <c r="I23" s="109">
        <v>50</v>
      </c>
      <c r="J23" s="108">
        <f>H23*I23</f>
        <v>25000</v>
      </c>
      <c r="K23" s="108">
        <f>39000-J23</f>
        <v>14000</v>
      </c>
      <c r="L23" s="110">
        <v>28.664999999999999</v>
      </c>
      <c r="M23" s="108">
        <f>K23*L23</f>
        <v>401310</v>
      </c>
      <c r="N23" s="120" t="s">
        <v>619</v>
      </c>
      <c r="O23" s="121" t="s">
        <v>620</v>
      </c>
    </row>
    <row r="24" spans="1:15" ht="150.75" customHeight="1">
      <c r="A24" s="107">
        <v>22</v>
      </c>
      <c r="B24" s="107">
        <v>24</v>
      </c>
      <c r="C24" s="103" t="s">
        <v>44</v>
      </c>
      <c r="D24" s="104">
        <v>500</v>
      </c>
      <c r="E24" s="104">
        <v>78</v>
      </c>
      <c r="F24" s="108">
        <f>D24*E24</f>
        <v>39000</v>
      </c>
      <c r="G24" s="103" t="s">
        <v>36</v>
      </c>
      <c r="H24" s="109">
        <v>500</v>
      </c>
      <c r="I24" s="109">
        <v>50</v>
      </c>
      <c r="J24" s="108">
        <f t="shared" ref="J24" si="11">H24*I24</f>
        <v>25000</v>
      </c>
      <c r="K24" s="108">
        <f t="shared" ref="K24" si="12">F24-J24</f>
        <v>14000</v>
      </c>
      <c r="L24" s="110">
        <v>28.89</v>
      </c>
      <c r="M24" s="108">
        <f t="shared" si="3"/>
        <v>404460</v>
      </c>
      <c r="N24" s="103" t="s">
        <v>518</v>
      </c>
      <c r="O24" s="111" t="s">
        <v>519</v>
      </c>
    </row>
    <row r="25" spans="1:15" ht="163.5" customHeight="1">
      <c r="A25" s="107">
        <v>23</v>
      </c>
      <c r="B25" s="107">
        <v>25</v>
      </c>
      <c r="C25" s="103" t="s">
        <v>42</v>
      </c>
      <c r="D25" s="104">
        <v>1000</v>
      </c>
      <c r="E25" s="104">
        <v>78</v>
      </c>
      <c r="F25" s="108">
        <f>D25*E25</f>
        <v>78000</v>
      </c>
      <c r="G25" s="103" t="s">
        <v>38</v>
      </c>
      <c r="H25" s="109">
        <v>1000</v>
      </c>
      <c r="I25" s="109">
        <v>50</v>
      </c>
      <c r="J25" s="108">
        <f t="shared" ref="J25" si="13">H25*I25</f>
        <v>50000</v>
      </c>
      <c r="K25" s="108">
        <f t="shared" ref="K25" si="14">F25-J25</f>
        <v>28000</v>
      </c>
      <c r="L25" s="110">
        <v>28.83</v>
      </c>
      <c r="M25" s="108">
        <f t="shared" si="3"/>
        <v>807240</v>
      </c>
      <c r="N25" s="103" t="s">
        <v>520</v>
      </c>
      <c r="O25" s="111"/>
    </row>
    <row r="26" spans="1:15" ht="218.25" customHeight="1">
      <c r="A26" s="107">
        <v>24</v>
      </c>
      <c r="B26" s="107">
        <v>26</v>
      </c>
      <c r="C26" s="103" t="s">
        <v>43</v>
      </c>
      <c r="D26" s="104" t="s">
        <v>6</v>
      </c>
      <c r="E26" s="104" t="s">
        <v>6</v>
      </c>
      <c r="F26" s="108">
        <v>75250</v>
      </c>
      <c r="G26" s="103" t="s">
        <v>39</v>
      </c>
      <c r="H26" s="109" t="s">
        <v>6</v>
      </c>
      <c r="I26" s="109" t="s">
        <v>6</v>
      </c>
      <c r="J26" s="113" t="s">
        <v>7</v>
      </c>
      <c r="K26" s="108">
        <f>75250-53750</f>
        <v>21500</v>
      </c>
      <c r="L26" s="110">
        <v>30.63</v>
      </c>
      <c r="M26" s="108">
        <f t="shared" si="3"/>
        <v>658545</v>
      </c>
      <c r="N26" s="103" t="s">
        <v>521</v>
      </c>
      <c r="O26" s="111" t="s">
        <v>621</v>
      </c>
    </row>
    <row r="27" spans="1:15" ht="188.4" customHeight="1">
      <c r="A27" s="107">
        <v>25</v>
      </c>
      <c r="B27" s="115" t="s">
        <v>156</v>
      </c>
      <c r="C27" s="103" t="s">
        <v>84</v>
      </c>
      <c r="D27" s="104" t="s">
        <v>6</v>
      </c>
      <c r="E27" s="104" t="s">
        <v>6</v>
      </c>
      <c r="F27" s="108">
        <v>69000</v>
      </c>
      <c r="G27" s="103" t="s">
        <v>40</v>
      </c>
      <c r="H27" s="109" t="s">
        <v>6</v>
      </c>
      <c r="I27" s="109" t="s">
        <v>6</v>
      </c>
      <c r="J27" s="108">
        <v>52500</v>
      </c>
      <c r="K27" s="108">
        <f t="shared" ref="K27:K28" si="15">F27-J27</f>
        <v>16500</v>
      </c>
      <c r="L27" s="110">
        <v>30.17</v>
      </c>
      <c r="M27" s="108">
        <f t="shared" si="3"/>
        <v>497805</v>
      </c>
      <c r="N27" s="103" t="s">
        <v>522</v>
      </c>
      <c r="O27" s="111" t="s">
        <v>523</v>
      </c>
    </row>
    <row r="28" spans="1:15" ht="156.6" customHeight="1">
      <c r="A28" s="107">
        <v>26</v>
      </c>
      <c r="B28" s="107">
        <v>30</v>
      </c>
      <c r="C28" s="103" t="s">
        <v>526</v>
      </c>
      <c r="D28" s="104">
        <v>500</v>
      </c>
      <c r="E28" s="104">
        <v>70</v>
      </c>
      <c r="F28" s="108">
        <f>D28*E28</f>
        <v>35000</v>
      </c>
      <c r="G28" s="103" t="s">
        <v>41</v>
      </c>
      <c r="H28" s="109">
        <v>500</v>
      </c>
      <c r="I28" s="109">
        <v>50</v>
      </c>
      <c r="J28" s="108">
        <f t="shared" ref="J28" si="16">H28*I28</f>
        <v>25000</v>
      </c>
      <c r="K28" s="108">
        <f t="shared" si="15"/>
        <v>10000</v>
      </c>
      <c r="L28" s="110">
        <v>29.565000000000001</v>
      </c>
      <c r="M28" s="108">
        <f t="shared" si="3"/>
        <v>295650</v>
      </c>
      <c r="N28" s="103" t="s">
        <v>524</v>
      </c>
      <c r="O28" s="111" t="s">
        <v>525</v>
      </c>
    </row>
    <row r="29" spans="1:15" ht="36.75" customHeight="1">
      <c r="A29" s="107" t="s">
        <v>52</v>
      </c>
      <c r="B29" s="107"/>
      <c r="C29" s="103"/>
      <c r="D29" s="104"/>
      <c r="E29" s="104"/>
      <c r="F29" s="108"/>
      <c r="G29" s="103"/>
      <c r="H29" s="109"/>
      <c r="I29" s="109"/>
      <c r="J29" s="108"/>
      <c r="K29" s="108">
        <f>SUM(K3:K28)</f>
        <v>439100</v>
      </c>
      <c r="L29" s="110"/>
      <c r="M29" s="122">
        <f>SUM(M3:M28)</f>
        <v>13445545</v>
      </c>
      <c r="N29" s="103"/>
      <c r="O29" s="111"/>
    </row>
    <row r="30" spans="1:15" ht="95.25" customHeight="1">
      <c r="A30" s="123" t="s">
        <v>557</v>
      </c>
      <c r="B30" s="123"/>
      <c r="C30" s="124"/>
      <c r="D30" s="124"/>
      <c r="E30" s="124"/>
      <c r="F30" s="124"/>
      <c r="G30" s="124"/>
      <c r="H30" s="124"/>
      <c r="I30" s="124"/>
      <c r="J30" s="124"/>
      <c r="K30" s="124"/>
      <c r="L30" s="124"/>
      <c r="M30" s="124"/>
      <c r="N30" s="124"/>
      <c r="O30" s="124"/>
    </row>
  </sheetData>
  <mergeCells count="10">
    <mergeCell ref="A30:O30"/>
    <mergeCell ref="C1:F1"/>
    <mergeCell ref="G1:J1"/>
    <mergeCell ref="A1:A2"/>
    <mergeCell ref="K1:K2"/>
    <mergeCell ref="L1:L2"/>
    <mergeCell ref="M1:M2"/>
    <mergeCell ref="N1:N2"/>
    <mergeCell ref="O1:O2"/>
    <mergeCell ref="B1:B2"/>
  </mergeCells>
  <phoneticPr fontId="1" type="noConversion"/>
  <printOptions horizontalCentered="1"/>
  <pageMargins left="0.11811023622047245" right="0.11811023622047245" top="0.94488188976377963" bottom="0.74803149606299213" header="0.31496062992125984" footer="0.31496062992125984"/>
  <pageSetup paperSize="9" scale="76" orientation="landscape" r:id="rId1"/>
  <headerFooter>
    <oddHeader>&amp;L&amp;"標楷體,粗體"附表一、被告李淑玲收取藥水浮報差價一覽表</oddHeader>
    <oddFooter>第 &amp;P 頁，共 &amp;N 頁</oddFooter>
  </headerFooter>
</worksheet>
</file>

<file path=xl/worksheets/sheet2.xml><?xml version="1.0" encoding="utf-8"?>
<worksheet xmlns="http://schemas.openxmlformats.org/spreadsheetml/2006/main" xmlns:r="http://schemas.openxmlformats.org/officeDocument/2006/relationships">
  <sheetPr>
    <tabColor theme="5" tint="-0.249977111117893"/>
    <pageSetUpPr fitToPage="1"/>
  </sheetPr>
  <dimension ref="A1:M4"/>
  <sheetViews>
    <sheetView zoomScale="93" zoomScaleNormal="93" workbookViewId="0">
      <selection activeCell="K4" sqref="K4"/>
    </sheetView>
  </sheetViews>
  <sheetFormatPr defaultRowHeight="16.2"/>
  <cols>
    <col min="1" max="1" width="5.88671875" customWidth="1"/>
    <col min="2" max="2" width="5.77734375" customWidth="1"/>
    <col min="3" max="3" width="24.109375" customWidth="1"/>
    <col min="4" max="4" width="7.21875" customWidth="1"/>
    <col min="5" max="5" width="7.6640625" customWidth="1"/>
    <col min="6" max="6" width="7.88671875" customWidth="1"/>
    <col min="7" max="7" width="18.21875" customWidth="1"/>
    <col min="8" max="8" width="7.88671875" customWidth="1"/>
    <col min="9" max="9" width="7.44140625" customWidth="1"/>
    <col min="10" max="10" width="8" customWidth="1"/>
    <col min="11" max="11" width="7.77734375" customWidth="1"/>
    <col min="12" max="12" width="28.44140625" style="4" customWidth="1"/>
  </cols>
  <sheetData>
    <row r="1" spans="1:13" ht="20.100000000000001" customHeight="1">
      <c r="A1" s="143" t="s">
        <v>8</v>
      </c>
      <c r="B1" s="141" t="s">
        <v>157</v>
      </c>
      <c r="C1" s="144" t="s">
        <v>53</v>
      </c>
      <c r="D1" s="145"/>
      <c r="E1" s="145"/>
      <c r="F1" s="146"/>
      <c r="G1" s="147" t="s">
        <v>49</v>
      </c>
      <c r="H1" s="148"/>
      <c r="I1" s="148"/>
      <c r="J1" s="149"/>
      <c r="K1" s="150" t="s">
        <v>9</v>
      </c>
      <c r="L1" s="139" t="s">
        <v>2</v>
      </c>
      <c r="M1" s="5"/>
    </row>
    <row r="2" spans="1:13" ht="42.75" customHeight="1">
      <c r="A2" s="143"/>
      <c r="B2" s="142"/>
      <c r="C2" s="6" t="s">
        <v>0</v>
      </c>
      <c r="D2" s="7" t="s">
        <v>4</v>
      </c>
      <c r="E2" s="7" t="s">
        <v>3</v>
      </c>
      <c r="F2" s="9" t="s">
        <v>1</v>
      </c>
      <c r="G2" s="6" t="s">
        <v>0</v>
      </c>
      <c r="H2" s="14" t="s">
        <v>4</v>
      </c>
      <c r="I2" s="14" t="s">
        <v>3</v>
      </c>
      <c r="J2" s="9" t="s">
        <v>1</v>
      </c>
      <c r="K2" s="150"/>
      <c r="L2" s="140"/>
      <c r="M2" s="5"/>
    </row>
    <row r="3" spans="1:13" ht="146.25" customHeight="1">
      <c r="A3" s="23">
        <v>1</v>
      </c>
      <c r="B3" s="23">
        <v>29</v>
      </c>
      <c r="C3" s="6" t="s">
        <v>45</v>
      </c>
      <c r="D3" s="7" t="s">
        <v>6</v>
      </c>
      <c r="E3" s="7" t="s">
        <v>6</v>
      </c>
      <c r="F3" s="9">
        <v>52000</v>
      </c>
      <c r="G3" s="6" t="s">
        <v>152</v>
      </c>
      <c r="H3" s="24" t="s">
        <v>6</v>
      </c>
      <c r="I3" s="24" t="s">
        <v>6</v>
      </c>
      <c r="J3" s="8">
        <v>50500</v>
      </c>
      <c r="K3" s="8">
        <f t="shared" ref="K3" si="0">F3-J3</f>
        <v>1500</v>
      </c>
      <c r="L3" s="6" t="s">
        <v>527</v>
      </c>
      <c r="M3" s="5"/>
    </row>
    <row r="4" spans="1:13" ht="144" customHeight="1">
      <c r="A4" s="23">
        <v>2</v>
      </c>
      <c r="B4" s="23">
        <v>31</v>
      </c>
      <c r="C4" s="6" t="s">
        <v>85</v>
      </c>
      <c r="D4" s="7" t="s">
        <v>6</v>
      </c>
      <c r="E4" s="7" t="s">
        <v>6</v>
      </c>
      <c r="F4" s="8">
        <v>67735</v>
      </c>
      <c r="G4" s="6" t="s">
        <v>153</v>
      </c>
      <c r="H4" s="24" t="s">
        <v>6</v>
      </c>
      <c r="I4" s="24" t="s">
        <v>6</v>
      </c>
      <c r="J4" s="8">
        <v>6500</v>
      </c>
      <c r="K4" s="8">
        <v>61235</v>
      </c>
      <c r="L4" s="6" t="s">
        <v>528</v>
      </c>
    </row>
  </sheetData>
  <mergeCells count="6">
    <mergeCell ref="L1:L2"/>
    <mergeCell ref="B1:B2"/>
    <mergeCell ref="A1:A2"/>
    <mergeCell ref="C1:F1"/>
    <mergeCell ref="G1:J1"/>
    <mergeCell ref="K1:K2"/>
  </mergeCells>
  <phoneticPr fontId="1" type="noConversion"/>
  <printOptions horizontalCentered="1"/>
  <pageMargins left="0.11811023622047245" right="0.11811023622047245" top="0.94488188976377963" bottom="0.74803149606299213" header="0.31496062992125984" footer="0.31496062992125984"/>
  <pageSetup paperSize="9" orientation="landscape" r:id="rId1"/>
  <headerFooter>
    <oddHeader>&amp;L&amp;"標楷體,粗體"附表二、被告李淑玲收取藥水浮報差價一覽表(不另為無罪部分)</oddHeader>
    <oddFooter>第 &amp;P 頁，共 &amp;N 頁</oddFooter>
  </headerFooter>
</worksheet>
</file>

<file path=xl/worksheets/sheet3.xml><?xml version="1.0" encoding="utf-8"?>
<worksheet xmlns="http://schemas.openxmlformats.org/spreadsheetml/2006/main" xmlns:r="http://schemas.openxmlformats.org/officeDocument/2006/relationships">
  <sheetPr>
    <tabColor rgb="FF00B0F0"/>
  </sheetPr>
  <dimension ref="A1:M10"/>
  <sheetViews>
    <sheetView topLeftCell="A10" zoomScale="95" zoomScaleNormal="95" workbookViewId="0">
      <selection activeCell="L4" sqref="L4"/>
    </sheetView>
  </sheetViews>
  <sheetFormatPr defaultRowHeight="16.2"/>
  <cols>
    <col min="1" max="1" width="5.88671875" style="195" customWidth="1"/>
    <col min="2" max="2" width="11.88671875" style="196" customWidth="1"/>
    <col min="3" max="3" width="9.109375" style="197" customWidth="1"/>
    <col min="4" max="4" width="10.21875" style="198" customWidth="1"/>
    <col min="5" max="5" width="11.6640625" style="196" customWidth="1"/>
    <col min="6" max="6" width="9.21875" style="199" customWidth="1"/>
    <col min="7" max="7" width="11" style="200" customWidth="1"/>
    <col min="8" max="8" width="9.21875" style="196" customWidth="1"/>
    <col min="9" max="9" width="7.109375" style="201" customWidth="1"/>
    <col min="10" max="10" width="9.88671875" style="196" customWidth="1"/>
    <col min="11" max="11" width="22.77734375" style="202" customWidth="1"/>
    <col min="12" max="12" width="34.77734375" style="203" customWidth="1"/>
    <col min="13" max="13" width="6.21875" style="204" customWidth="1"/>
    <col min="14" max="16384" width="8.88671875" style="174"/>
  </cols>
  <sheetData>
    <row r="1" spans="1:13">
      <c r="A1" s="168" t="s">
        <v>48</v>
      </c>
      <c r="B1" s="168" t="s">
        <v>55</v>
      </c>
      <c r="C1" s="168"/>
      <c r="D1" s="168"/>
      <c r="E1" s="168" t="s">
        <v>56</v>
      </c>
      <c r="F1" s="168"/>
      <c r="G1" s="168"/>
      <c r="H1" s="169" t="s">
        <v>447</v>
      </c>
      <c r="I1" s="170" t="s">
        <v>162</v>
      </c>
      <c r="J1" s="171" t="s">
        <v>159</v>
      </c>
      <c r="K1" s="172" t="s">
        <v>51</v>
      </c>
      <c r="L1" s="173" t="s">
        <v>81</v>
      </c>
      <c r="M1" s="169" t="s">
        <v>161</v>
      </c>
    </row>
    <row r="2" spans="1:13" ht="66.75" customHeight="1">
      <c r="A2" s="168"/>
      <c r="B2" s="175" t="s">
        <v>623</v>
      </c>
      <c r="C2" s="176" t="s">
        <v>50</v>
      </c>
      <c r="D2" s="177" t="s">
        <v>160</v>
      </c>
      <c r="E2" s="175" t="s">
        <v>247</v>
      </c>
      <c r="F2" s="176" t="s">
        <v>50</v>
      </c>
      <c r="G2" s="177" t="s">
        <v>160</v>
      </c>
      <c r="H2" s="169"/>
      <c r="I2" s="178"/>
      <c r="J2" s="171"/>
      <c r="K2" s="172"/>
      <c r="L2" s="173"/>
      <c r="M2" s="169"/>
    </row>
    <row r="3" spans="1:13" ht="191.25" customHeight="1">
      <c r="A3" s="175" t="s">
        <v>168</v>
      </c>
      <c r="B3" s="179" t="s">
        <v>174</v>
      </c>
      <c r="C3" s="180">
        <v>8600.84</v>
      </c>
      <c r="D3" s="36" t="s">
        <v>139</v>
      </c>
      <c r="E3" s="179" t="s">
        <v>164</v>
      </c>
      <c r="F3" s="176">
        <v>10898.59</v>
      </c>
      <c r="G3" s="181" t="s">
        <v>624</v>
      </c>
      <c r="H3" s="180">
        <f>F3-C3</f>
        <v>2297.75</v>
      </c>
      <c r="I3" s="182">
        <v>29.93</v>
      </c>
      <c r="J3" s="183">
        <f>H3*I3</f>
        <v>68771.657500000001</v>
      </c>
      <c r="K3" s="184" t="s">
        <v>529</v>
      </c>
      <c r="L3" s="185" t="s">
        <v>436</v>
      </c>
      <c r="M3" s="186" t="s">
        <v>140</v>
      </c>
    </row>
    <row r="4" spans="1:13" ht="274.64999999999998" customHeight="1">
      <c r="A4" s="175" t="s">
        <v>169</v>
      </c>
      <c r="B4" s="179" t="s">
        <v>141</v>
      </c>
      <c r="C4" s="187">
        <v>11958.14</v>
      </c>
      <c r="D4" s="36" t="s">
        <v>104</v>
      </c>
      <c r="E4" s="179" t="s">
        <v>142</v>
      </c>
      <c r="F4" s="176">
        <v>23575.919999999998</v>
      </c>
      <c r="G4" s="181" t="s">
        <v>143</v>
      </c>
      <c r="H4" s="187">
        <f>F4-C4</f>
        <v>11617.779999999999</v>
      </c>
      <c r="I4" s="182">
        <v>29.42</v>
      </c>
      <c r="J4" s="183">
        <f t="shared" ref="J4:J8" si="0">H4*I4</f>
        <v>341795.08759999997</v>
      </c>
      <c r="K4" s="184" t="s">
        <v>530</v>
      </c>
      <c r="L4" s="185" t="s">
        <v>437</v>
      </c>
      <c r="M4" s="186" t="s">
        <v>140</v>
      </c>
    </row>
    <row r="5" spans="1:13" ht="234" customHeight="1">
      <c r="A5" s="175" t="s">
        <v>170</v>
      </c>
      <c r="B5" s="179" t="s">
        <v>144</v>
      </c>
      <c r="C5" s="180">
        <v>3627.1</v>
      </c>
      <c r="D5" s="36" t="s">
        <v>589</v>
      </c>
      <c r="E5" s="179" t="s">
        <v>145</v>
      </c>
      <c r="F5" s="176">
        <v>8399.1</v>
      </c>
      <c r="G5" s="181" t="s">
        <v>146</v>
      </c>
      <c r="H5" s="180">
        <f>F5-C5</f>
        <v>4772</v>
      </c>
      <c r="I5" s="182">
        <v>29.42</v>
      </c>
      <c r="J5" s="183">
        <f t="shared" si="0"/>
        <v>140392.24000000002</v>
      </c>
      <c r="K5" s="184" t="s">
        <v>531</v>
      </c>
      <c r="L5" s="185" t="s">
        <v>625</v>
      </c>
      <c r="M5" s="186" t="s">
        <v>140</v>
      </c>
    </row>
    <row r="6" spans="1:13" ht="228.15" customHeight="1">
      <c r="A6" s="175" t="s">
        <v>171</v>
      </c>
      <c r="B6" s="179" t="s">
        <v>147</v>
      </c>
      <c r="C6" s="180">
        <v>5126.58</v>
      </c>
      <c r="D6" s="36" t="s">
        <v>590</v>
      </c>
      <c r="E6" s="179" t="s">
        <v>148</v>
      </c>
      <c r="F6" s="176">
        <v>11119.78</v>
      </c>
      <c r="G6" s="181" t="s">
        <v>149</v>
      </c>
      <c r="H6" s="180">
        <f>F6-C6</f>
        <v>5993.2000000000007</v>
      </c>
      <c r="I6" s="182">
        <v>29.18</v>
      </c>
      <c r="J6" s="183">
        <f t="shared" si="0"/>
        <v>174881.57600000003</v>
      </c>
      <c r="K6" s="184" t="s">
        <v>325</v>
      </c>
      <c r="L6" s="185" t="s">
        <v>626</v>
      </c>
      <c r="M6" s="186" t="s">
        <v>140</v>
      </c>
    </row>
    <row r="7" spans="1:13" ht="219.75" customHeight="1">
      <c r="A7" s="175" t="s">
        <v>172</v>
      </c>
      <c r="B7" s="179" t="s">
        <v>165</v>
      </c>
      <c r="C7" s="180">
        <v>5060</v>
      </c>
      <c r="D7" s="36" t="s">
        <v>627</v>
      </c>
      <c r="E7" s="179" t="s">
        <v>163</v>
      </c>
      <c r="F7" s="176">
        <v>6019.25</v>
      </c>
      <c r="G7" s="181" t="s">
        <v>150</v>
      </c>
      <c r="H7" s="180">
        <f t="shared" ref="H7" si="1">F7-C7</f>
        <v>959.25</v>
      </c>
      <c r="I7" s="182">
        <v>29.484999999999999</v>
      </c>
      <c r="J7" s="183">
        <f t="shared" si="0"/>
        <v>28283.486249999998</v>
      </c>
      <c r="K7" s="184" t="s">
        <v>532</v>
      </c>
      <c r="L7" s="185" t="s">
        <v>628</v>
      </c>
      <c r="M7" s="186" t="s">
        <v>484</v>
      </c>
    </row>
    <row r="8" spans="1:13" ht="201.75" customHeight="1">
      <c r="A8" s="175" t="s">
        <v>173</v>
      </c>
      <c r="B8" s="179" t="s">
        <v>166</v>
      </c>
      <c r="C8" s="180">
        <v>10811</v>
      </c>
      <c r="D8" s="181" t="s">
        <v>629</v>
      </c>
      <c r="E8" s="179" t="s">
        <v>288</v>
      </c>
      <c r="F8" s="176" t="s">
        <v>167</v>
      </c>
      <c r="G8" s="181" t="s">
        <v>151</v>
      </c>
      <c r="H8" s="180">
        <f>19990-C8</f>
        <v>9179</v>
      </c>
      <c r="I8" s="182">
        <v>29.824999999999999</v>
      </c>
      <c r="J8" s="183">
        <f t="shared" si="0"/>
        <v>273763.67499999999</v>
      </c>
      <c r="K8" s="184" t="s">
        <v>559</v>
      </c>
      <c r="L8" s="185" t="s">
        <v>630</v>
      </c>
      <c r="M8" s="186" t="s">
        <v>560</v>
      </c>
    </row>
    <row r="9" spans="1:13" s="193" customFormat="1" ht="30.15" customHeight="1">
      <c r="A9" s="188" t="s">
        <v>52</v>
      </c>
      <c r="B9" s="189"/>
      <c r="C9" s="180"/>
      <c r="D9" s="177"/>
      <c r="E9" s="189"/>
      <c r="F9" s="176"/>
      <c r="G9" s="186"/>
      <c r="H9" s="187">
        <f>SUM(H3:H8)</f>
        <v>34818.979999999996</v>
      </c>
      <c r="I9" s="182"/>
      <c r="J9" s="190">
        <f>SUM(J3:J8)</f>
        <v>1027887.7223499999</v>
      </c>
      <c r="K9" s="184"/>
      <c r="L9" s="191"/>
      <c r="M9" s="192"/>
    </row>
    <row r="10" spans="1:13" ht="174.6" customHeight="1">
      <c r="A10" s="194" t="s">
        <v>594</v>
      </c>
      <c r="B10" s="194"/>
      <c r="C10" s="194"/>
      <c r="D10" s="194"/>
      <c r="E10" s="194"/>
      <c r="F10" s="194"/>
      <c r="G10" s="194"/>
      <c r="H10" s="194"/>
      <c r="I10" s="194"/>
      <c r="J10" s="194"/>
      <c r="K10" s="194"/>
      <c r="L10" s="194"/>
      <c r="M10" s="194"/>
    </row>
  </sheetData>
  <mergeCells count="10">
    <mergeCell ref="A10:M10"/>
    <mergeCell ref="K1:K2"/>
    <mergeCell ref="L1:L2"/>
    <mergeCell ref="M1:M2"/>
    <mergeCell ref="A1:A2"/>
    <mergeCell ref="B1:D1"/>
    <mergeCell ref="E1:G1"/>
    <mergeCell ref="H1:H2"/>
    <mergeCell ref="I1:I2"/>
    <mergeCell ref="J1:J2"/>
  </mergeCells>
  <phoneticPr fontId="1" type="noConversion"/>
  <printOptions horizontalCentered="1"/>
  <pageMargins left="0.11811023622047245" right="0.11811023622047245" top="0.94488188976377963" bottom="0.55118110236220474" header="0.31496062992125984" footer="0.31496062992125984"/>
  <pageSetup paperSize="9" scale="90" orientation="landscape" r:id="rId1"/>
  <headerFooter>
    <oddHeader>&amp;L&amp;"標楷體,粗體"附表三、被告李淑玲等透過遠達、超捷、均輝等公司以三角貿易轉單轉取差價一覽表</oddHeader>
    <oddFooter>第 &amp;P 頁，共 &amp;N 頁</oddFooter>
  </headerFooter>
  <legacyDrawing r:id="rId2"/>
</worksheet>
</file>

<file path=xl/worksheets/sheet4.xml><?xml version="1.0" encoding="utf-8"?>
<worksheet xmlns="http://schemas.openxmlformats.org/spreadsheetml/2006/main" xmlns:r="http://schemas.openxmlformats.org/officeDocument/2006/relationships">
  <sheetPr>
    <tabColor rgb="FF00B0F0"/>
  </sheetPr>
  <dimension ref="A1:M29"/>
  <sheetViews>
    <sheetView tabSelected="1" zoomScale="87" zoomScaleNormal="87" workbookViewId="0">
      <selection activeCell="Q13" sqref="Q13"/>
    </sheetView>
  </sheetViews>
  <sheetFormatPr defaultColWidth="9" defaultRowHeight="16.2"/>
  <cols>
    <col min="1" max="1" width="5.21875" style="5" customWidth="1"/>
    <col min="2" max="2" width="12.109375" style="39" customWidth="1"/>
    <col min="3" max="3" width="9.109375" style="5" customWidth="1"/>
    <col min="4" max="4" width="12.21875" style="40" customWidth="1"/>
    <col min="5" max="5" width="13.33203125" style="5" customWidth="1"/>
    <col min="6" max="6" width="10.109375" style="41" customWidth="1"/>
    <col min="7" max="7" width="10.6640625" style="41" customWidth="1"/>
    <col min="8" max="8" width="10.44140625" style="42" customWidth="1"/>
    <col min="9" max="9" width="6.77734375" style="42" customWidth="1"/>
    <col min="10" max="10" width="9.6640625" style="42" customWidth="1"/>
    <col min="11" max="11" width="22.88671875" style="43" customWidth="1"/>
    <col min="12" max="12" width="28.33203125" style="44" customWidth="1"/>
    <col min="13" max="13" width="6" style="5" customWidth="1"/>
    <col min="14" max="14" width="9" style="5"/>
    <col min="15" max="15" width="6.44140625" style="5" customWidth="1"/>
    <col min="16" max="16384" width="9" style="5"/>
  </cols>
  <sheetData>
    <row r="1" spans="1:13" ht="20.25" customHeight="1">
      <c r="A1" s="168" t="s">
        <v>48</v>
      </c>
      <c r="B1" s="168" t="s">
        <v>55</v>
      </c>
      <c r="C1" s="168"/>
      <c r="D1" s="168"/>
      <c r="E1" s="168" t="s">
        <v>56</v>
      </c>
      <c r="F1" s="168"/>
      <c r="G1" s="168"/>
      <c r="H1" s="169" t="s">
        <v>447</v>
      </c>
      <c r="I1" s="170" t="s">
        <v>162</v>
      </c>
      <c r="J1" s="171" t="s">
        <v>159</v>
      </c>
      <c r="K1" s="172" t="s">
        <v>51</v>
      </c>
      <c r="L1" s="172" t="s">
        <v>81</v>
      </c>
      <c r="M1" s="169" t="s">
        <v>161</v>
      </c>
    </row>
    <row r="2" spans="1:13" ht="66.75" customHeight="1">
      <c r="A2" s="168"/>
      <c r="B2" s="207" t="s">
        <v>623</v>
      </c>
      <c r="C2" s="176" t="s">
        <v>50</v>
      </c>
      <c r="D2" s="177" t="s">
        <v>160</v>
      </c>
      <c r="E2" s="175" t="s">
        <v>247</v>
      </c>
      <c r="F2" s="176" t="s">
        <v>50</v>
      </c>
      <c r="G2" s="177" t="s">
        <v>160</v>
      </c>
      <c r="H2" s="169"/>
      <c r="I2" s="178"/>
      <c r="J2" s="171"/>
      <c r="K2" s="172"/>
      <c r="L2" s="172"/>
      <c r="M2" s="169"/>
    </row>
    <row r="3" spans="1:13" s="39" customFormat="1" ht="229.05" customHeight="1">
      <c r="A3" s="209">
        <v>1</v>
      </c>
      <c r="B3" s="179" t="s">
        <v>182</v>
      </c>
      <c r="C3" s="187">
        <v>3790.5</v>
      </c>
      <c r="D3" s="181" t="s">
        <v>138</v>
      </c>
      <c r="E3" s="179" t="s">
        <v>468</v>
      </c>
      <c r="F3" s="176">
        <v>5103</v>
      </c>
      <c r="G3" s="181" t="s">
        <v>257</v>
      </c>
      <c r="H3" s="180">
        <f t="shared" ref="H3:H16" si="0">F3-C3</f>
        <v>1312.5</v>
      </c>
      <c r="I3" s="225">
        <v>31.875</v>
      </c>
      <c r="J3" s="183">
        <f>H3*I3</f>
        <v>41835.9375</v>
      </c>
      <c r="K3" s="179" t="s">
        <v>303</v>
      </c>
      <c r="L3" s="179" t="s">
        <v>469</v>
      </c>
      <c r="M3" s="179" t="s">
        <v>467</v>
      </c>
    </row>
    <row r="4" spans="1:13" s="39" customFormat="1" ht="187.8" customHeight="1">
      <c r="A4" s="209">
        <v>2</v>
      </c>
      <c r="B4" s="179" t="s">
        <v>176</v>
      </c>
      <c r="C4" s="187">
        <v>2551.5</v>
      </c>
      <c r="D4" s="181" t="s">
        <v>86</v>
      </c>
      <c r="E4" s="179" t="s">
        <v>258</v>
      </c>
      <c r="F4" s="176">
        <v>3374.25</v>
      </c>
      <c r="G4" s="181" t="s">
        <v>259</v>
      </c>
      <c r="H4" s="180">
        <f t="shared" si="0"/>
        <v>822.75</v>
      </c>
      <c r="I4" s="225">
        <v>31.72</v>
      </c>
      <c r="J4" s="183">
        <f t="shared" ref="J4:J27" si="1">H4*I4</f>
        <v>26097.629999999997</v>
      </c>
      <c r="K4" s="179" t="s">
        <v>304</v>
      </c>
      <c r="L4" s="179" t="s">
        <v>260</v>
      </c>
      <c r="M4" s="179" t="s">
        <v>467</v>
      </c>
    </row>
    <row r="5" spans="1:13" s="39" customFormat="1" ht="153" customHeight="1">
      <c r="A5" s="209">
        <v>3</v>
      </c>
      <c r="B5" s="179" t="s">
        <v>175</v>
      </c>
      <c r="C5" s="187">
        <v>5130.25</v>
      </c>
      <c r="D5" s="181" t="s">
        <v>87</v>
      </c>
      <c r="E5" s="179" t="s">
        <v>261</v>
      </c>
      <c r="F5" s="176">
        <v>7015.25</v>
      </c>
      <c r="G5" s="181" t="s">
        <v>262</v>
      </c>
      <c r="H5" s="180">
        <f t="shared" si="0"/>
        <v>1885</v>
      </c>
      <c r="I5" s="225">
        <v>30.08</v>
      </c>
      <c r="J5" s="183">
        <f t="shared" si="1"/>
        <v>56700.799999999996</v>
      </c>
      <c r="K5" s="179" t="s">
        <v>305</v>
      </c>
      <c r="L5" s="179" t="s">
        <v>189</v>
      </c>
      <c r="M5" s="179" t="s">
        <v>467</v>
      </c>
    </row>
    <row r="6" spans="1:13" s="39" customFormat="1" ht="151.5" customHeight="1">
      <c r="A6" s="209">
        <v>4</v>
      </c>
      <c r="B6" s="179" t="s">
        <v>289</v>
      </c>
      <c r="C6" s="187">
        <v>6558.25</v>
      </c>
      <c r="D6" s="181" t="s">
        <v>301</v>
      </c>
      <c r="E6" s="179" t="s">
        <v>263</v>
      </c>
      <c r="F6" s="176">
        <v>9043.75</v>
      </c>
      <c r="G6" s="181" t="s">
        <v>264</v>
      </c>
      <c r="H6" s="180">
        <f t="shared" si="0"/>
        <v>2485.5</v>
      </c>
      <c r="I6" s="225">
        <v>29.84</v>
      </c>
      <c r="J6" s="183">
        <f t="shared" si="1"/>
        <v>74167.319999999992</v>
      </c>
      <c r="K6" s="179" t="s">
        <v>306</v>
      </c>
      <c r="L6" s="179" t="s">
        <v>190</v>
      </c>
      <c r="M6" s="179" t="s">
        <v>467</v>
      </c>
    </row>
    <row r="7" spans="1:13" s="39" customFormat="1" ht="150" customHeight="1">
      <c r="A7" s="209">
        <v>5</v>
      </c>
      <c r="B7" s="179" t="s">
        <v>177</v>
      </c>
      <c r="C7" s="187">
        <v>6647.25</v>
      </c>
      <c r="D7" s="181" t="s">
        <v>88</v>
      </c>
      <c r="E7" s="179" t="s">
        <v>265</v>
      </c>
      <c r="F7" s="176">
        <v>9408</v>
      </c>
      <c r="G7" s="181" t="s">
        <v>266</v>
      </c>
      <c r="H7" s="180">
        <f t="shared" si="0"/>
        <v>2760.75</v>
      </c>
      <c r="I7" s="225">
        <v>29.14</v>
      </c>
      <c r="J7" s="183">
        <f t="shared" si="1"/>
        <v>80448.255000000005</v>
      </c>
      <c r="K7" s="179" t="s">
        <v>307</v>
      </c>
      <c r="L7" s="179" t="s">
        <v>191</v>
      </c>
      <c r="M7" s="179" t="s">
        <v>467</v>
      </c>
    </row>
    <row r="8" spans="1:13" s="39" customFormat="1" ht="141.75" customHeight="1">
      <c r="A8" s="209">
        <v>6</v>
      </c>
      <c r="B8" s="179" t="s">
        <v>178</v>
      </c>
      <c r="C8" s="187">
        <v>4993.5</v>
      </c>
      <c r="D8" s="181" t="s">
        <v>302</v>
      </c>
      <c r="E8" s="179" t="s">
        <v>267</v>
      </c>
      <c r="F8" s="176">
        <v>6861.25</v>
      </c>
      <c r="G8" s="226" t="s">
        <v>268</v>
      </c>
      <c r="H8" s="227">
        <f t="shared" si="0"/>
        <v>1867.75</v>
      </c>
      <c r="I8" s="228">
        <v>29.39</v>
      </c>
      <c r="J8" s="183">
        <f t="shared" si="1"/>
        <v>54893.172500000001</v>
      </c>
      <c r="K8" s="31" t="s">
        <v>308</v>
      </c>
      <c r="L8" s="179" t="s">
        <v>192</v>
      </c>
      <c r="M8" s="179" t="s">
        <v>467</v>
      </c>
    </row>
    <row r="9" spans="1:13" s="39" customFormat="1" ht="166.8" customHeight="1">
      <c r="A9" s="209">
        <v>7</v>
      </c>
      <c r="B9" s="179" t="s">
        <v>179</v>
      </c>
      <c r="C9" s="187">
        <v>3960</v>
      </c>
      <c r="D9" s="181" t="s">
        <v>89</v>
      </c>
      <c r="E9" s="179" t="s">
        <v>269</v>
      </c>
      <c r="F9" s="176">
        <v>5436</v>
      </c>
      <c r="G9" s="181" t="s">
        <v>270</v>
      </c>
      <c r="H9" s="180">
        <f t="shared" si="0"/>
        <v>1476</v>
      </c>
      <c r="I9" s="225">
        <v>29.32</v>
      </c>
      <c r="J9" s="183">
        <f t="shared" si="1"/>
        <v>43276.32</v>
      </c>
      <c r="K9" s="179" t="s">
        <v>309</v>
      </c>
      <c r="L9" s="179" t="s">
        <v>271</v>
      </c>
      <c r="M9" s="179" t="s">
        <v>467</v>
      </c>
    </row>
    <row r="10" spans="1:13" s="39" customFormat="1" ht="169.8" customHeight="1">
      <c r="A10" s="209">
        <v>8</v>
      </c>
      <c r="B10" s="179" t="s">
        <v>180</v>
      </c>
      <c r="C10" s="187">
        <v>4007</v>
      </c>
      <c r="D10" s="181" t="s">
        <v>90</v>
      </c>
      <c r="E10" s="179" t="s">
        <v>272</v>
      </c>
      <c r="F10" s="176">
        <v>5290.5</v>
      </c>
      <c r="G10" s="181" t="s">
        <v>273</v>
      </c>
      <c r="H10" s="180">
        <f t="shared" si="0"/>
        <v>1283.5</v>
      </c>
      <c r="I10" s="225">
        <v>29.23</v>
      </c>
      <c r="J10" s="183">
        <f t="shared" si="1"/>
        <v>37516.705000000002</v>
      </c>
      <c r="K10" s="179" t="s">
        <v>310</v>
      </c>
      <c r="L10" s="179" t="s">
        <v>274</v>
      </c>
      <c r="M10" s="179" t="s">
        <v>467</v>
      </c>
    </row>
    <row r="11" spans="1:13" s="39" customFormat="1" ht="164.4" customHeight="1">
      <c r="A11" s="209">
        <v>9</v>
      </c>
      <c r="B11" s="179" t="s">
        <v>181</v>
      </c>
      <c r="C11" s="187">
        <v>8549</v>
      </c>
      <c r="D11" s="181" t="s">
        <v>91</v>
      </c>
      <c r="E11" s="179" t="s">
        <v>275</v>
      </c>
      <c r="F11" s="176">
        <v>10877</v>
      </c>
      <c r="G11" s="181" t="s">
        <v>276</v>
      </c>
      <c r="H11" s="180">
        <f t="shared" si="0"/>
        <v>2328</v>
      </c>
      <c r="I11" s="225">
        <v>28.6</v>
      </c>
      <c r="J11" s="183">
        <f t="shared" si="1"/>
        <v>66580.800000000003</v>
      </c>
      <c r="K11" s="179" t="s">
        <v>311</v>
      </c>
      <c r="L11" s="179" t="s">
        <v>277</v>
      </c>
      <c r="M11" s="179" t="s">
        <v>467</v>
      </c>
    </row>
    <row r="12" spans="1:13" s="39" customFormat="1" ht="163.80000000000001" customHeight="1">
      <c r="A12" s="209">
        <v>10</v>
      </c>
      <c r="B12" s="179" t="s">
        <v>183</v>
      </c>
      <c r="C12" s="187">
        <v>4730.6000000000004</v>
      </c>
      <c r="D12" s="181" t="s">
        <v>253</v>
      </c>
      <c r="E12" s="179" t="s">
        <v>278</v>
      </c>
      <c r="F12" s="176">
        <v>5872.25</v>
      </c>
      <c r="G12" s="181" t="s">
        <v>279</v>
      </c>
      <c r="H12" s="180">
        <f t="shared" si="0"/>
        <v>1141.6499999999996</v>
      </c>
      <c r="I12" s="225">
        <v>28.614999999999998</v>
      </c>
      <c r="J12" s="183">
        <f t="shared" si="1"/>
        <v>32668.314749999987</v>
      </c>
      <c r="K12" s="179" t="s">
        <v>312</v>
      </c>
      <c r="L12" s="179" t="s">
        <v>280</v>
      </c>
      <c r="M12" s="179" t="s">
        <v>467</v>
      </c>
    </row>
    <row r="13" spans="1:13" s="39" customFormat="1" ht="183.75" customHeight="1">
      <c r="A13" s="209">
        <v>11</v>
      </c>
      <c r="B13" s="179" t="s">
        <v>184</v>
      </c>
      <c r="C13" s="187">
        <v>6922</v>
      </c>
      <c r="D13" s="181" t="s">
        <v>470</v>
      </c>
      <c r="E13" s="179" t="s">
        <v>281</v>
      </c>
      <c r="F13" s="176">
        <v>9132</v>
      </c>
      <c r="G13" s="181" t="s">
        <v>282</v>
      </c>
      <c r="H13" s="180">
        <f t="shared" si="0"/>
        <v>2210</v>
      </c>
      <c r="I13" s="225">
        <v>28.73</v>
      </c>
      <c r="J13" s="183">
        <f t="shared" si="1"/>
        <v>63493.3</v>
      </c>
      <c r="K13" s="179" t="s">
        <v>313</v>
      </c>
      <c r="L13" s="179" t="s">
        <v>561</v>
      </c>
      <c r="M13" s="179" t="s">
        <v>562</v>
      </c>
    </row>
    <row r="14" spans="1:13" s="39" customFormat="1" ht="153.75" customHeight="1">
      <c r="A14" s="209">
        <v>12</v>
      </c>
      <c r="B14" s="179" t="s">
        <v>185</v>
      </c>
      <c r="C14" s="187">
        <v>3333</v>
      </c>
      <c r="D14" s="181" t="s">
        <v>471</v>
      </c>
      <c r="E14" s="179" t="s">
        <v>283</v>
      </c>
      <c r="F14" s="176">
        <v>4392</v>
      </c>
      <c r="G14" s="181" t="s">
        <v>284</v>
      </c>
      <c r="H14" s="180">
        <f t="shared" si="0"/>
        <v>1059</v>
      </c>
      <c r="I14" s="225">
        <v>28.864999999999998</v>
      </c>
      <c r="J14" s="183">
        <f t="shared" si="1"/>
        <v>30568.035</v>
      </c>
      <c r="K14" s="179" t="s">
        <v>533</v>
      </c>
      <c r="L14" s="179" t="s">
        <v>563</v>
      </c>
      <c r="M14" s="179" t="s">
        <v>562</v>
      </c>
    </row>
    <row r="15" spans="1:13" s="39" customFormat="1" ht="162.6" customHeight="1">
      <c r="A15" s="209">
        <v>13</v>
      </c>
      <c r="B15" s="179" t="s">
        <v>186</v>
      </c>
      <c r="C15" s="187">
        <v>10638.75</v>
      </c>
      <c r="D15" s="181" t="s">
        <v>92</v>
      </c>
      <c r="E15" s="179" t="s">
        <v>285</v>
      </c>
      <c r="F15" s="176">
        <v>13348.5</v>
      </c>
      <c r="G15" s="181" t="s">
        <v>286</v>
      </c>
      <c r="H15" s="180">
        <f t="shared" si="0"/>
        <v>2709.75</v>
      </c>
      <c r="I15" s="225">
        <v>30.2</v>
      </c>
      <c r="J15" s="183">
        <f t="shared" si="1"/>
        <v>81834.45</v>
      </c>
      <c r="K15" s="31" t="s">
        <v>314</v>
      </c>
      <c r="L15" s="179" t="s">
        <v>287</v>
      </c>
      <c r="M15" s="179" t="s">
        <v>467</v>
      </c>
    </row>
    <row r="16" spans="1:13" s="39" customFormat="1" ht="237.75" customHeight="1">
      <c r="A16" s="209">
        <v>14</v>
      </c>
      <c r="B16" s="179" t="s">
        <v>187</v>
      </c>
      <c r="C16" s="187">
        <v>21450.799999999999</v>
      </c>
      <c r="D16" s="181" t="s">
        <v>94</v>
      </c>
      <c r="E16" s="179" t="s">
        <v>188</v>
      </c>
      <c r="F16" s="176">
        <v>32535.5</v>
      </c>
      <c r="G16" s="181" t="s">
        <v>58</v>
      </c>
      <c r="H16" s="187">
        <f t="shared" si="0"/>
        <v>11084.7</v>
      </c>
      <c r="I16" s="225">
        <v>31.914999999999999</v>
      </c>
      <c r="J16" s="183">
        <f t="shared" si="1"/>
        <v>353768.20050000004</v>
      </c>
      <c r="K16" s="179" t="s">
        <v>315</v>
      </c>
      <c r="L16" s="179" t="s">
        <v>219</v>
      </c>
      <c r="M16" s="179" t="s">
        <v>467</v>
      </c>
    </row>
    <row r="17" spans="1:13" s="39" customFormat="1" ht="185.25" customHeight="1">
      <c r="A17" s="209">
        <v>15</v>
      </c>
      <c r="B17" s="179" t="s">
        <v>193</v>
      </c>
      <c r="C17" s="187">
        <v>13305.4</v>
      </c>
      <c r="D17" s="181" t="s">
        <v>95</v>
      </c>
      <c r="E17" s="179" t="s">
        <v>290</v>
      </c>
      <c r="F17" s="176">
        <v>22276</v>
      </c>
      <c r="G17" s="229" t="s">
        <v>57</v>
      </c>
      <c r="H17" s="180">
        <f t="shared" ref="H17" si="2">F17-C17</f>
        <v>8970.6</v>
      </c>
      <c r="I17" s="225">
        <v>29.23</v>
      </c>
      <c r="J17" s="183">
        <f t="shared" si="1"/>
        <v>262210.63800000004</v>
      </c>
      <c r="K17" s="179" t="s">
        <v>316</v>
      </c>
      <c r="L17" s="179" t="s">
        <v>195</v>
      </c>
      <c r="M17" s="179" t="s">
        <v>467</v>
      </c>
    </row>
    <row r="18" spans="1:13" s="39" customFormat="1" ht="153" customHeight="1">
      <c r="A18" s="209">
        <v>16</v>
      </c>
      <c r="B18" s="179" t="s">
        <v>194</v>
      </c>
      <c r="C18" s="187">
        <v>28232.2</v>
      </c>
      <c r="D18" s="181" t="s">
        <v>96</v>
      </c>
      <c r="E18" s="179" t="s">
        <v>321</v>
      </c>
      <c r="F18" s="176">
        <v>42156</v>
      </c>
      <c r="G18" s="181" t="s">
        <v>59</v>
      </c>
      <c r="H18" s="187">
        <f t="shared" ref="H18:H19" si="3">F18-C18</f>
        <v>13923.8</v>
      </c>
      <c r="I18" s="225">
        <v>28.864999999999998</v>
      </c>
      <c r="J18" s="183">
        <f t="shared" si="1"/>
        <v>401910.48699999996</v>
      </c>
      <c r="K18" s="179" t="s">
        <v>317</v>
      </c>
      <c r="L18" s="179" t="s">
        <v>649</v>
      </c>
      <c r="M18" s="179" t="s">
        <v>467</v>
      </c>
    </row>
    <row r="19" spans="1:13" s="39" customFormat="1" ht="176.25" customHeight="1">
      <c r="A19" s="209">
        <v>17</v>
      </c>
      <c r="B19" s="179" t="s">
        <v>196</v>
      </c>
      <c r="C19" s="187">
        <v>35898.9</v>
      </c>
      <c r="D19" s="181" t="s">
        <v>97</v>
      </c>
      <c r="E19" s="179" t="s">
        <v>198</v>
      </c>
      <c r="F19" s="176">
        <v>52846.6</v>
      </c>
      <c r="G19" s="181" t="s">
        <v>200</v>
      </c>
      <c r="H19" s="187">
        <f t="shared" si="3"/>
        <v>16947.699999999997</v>
      </c>
      <c r="I19" s="225">
        <v>29.484999999999999</v>
      </c>
      <c r="J19" s="190">
        <f t="shared" si="1"/>
        <v>499702.93449999992</v>
      </c>
      <c r="K19" s="31" t="s">
        <v>650</v>
      </c>
      <c r="L19" s="179" t="s">
        <v>199</v>
      </c>
      <c r="M19" s="179" t="s">
        <v>467</v>
      </c>
    </row>
    <row r="20" spans="1:13" s="39" customFormat="1" ht="285" customHeight="1">
      <c r="A20" s="209">
        <v>19</v>
      </c>
      <c r="B20" s="179" t="s">
        <v>202</v>
      </c>
      <c r="C20" s="187">
        <v>21011</v>
      </c>
      <c r="D20" s="181" t="s">
        <v>322</v>
      </c>
      <c r="E20" s="179" t="s">
        <v>204</v>
      </c>
      <c r="F20" s="176">
        <v>31469</v>
      </c>
      <c r="G20" s="181" t="s">
        <v>61</v>
      </c>
      <c r="H20" s="187">
        <f t="shared" ref="H20" si="4">F20-C20</f>
        <v>10458</v>
      </c>
      <c r="I20" s="225">
        <v>29.23</v>
      </c>
      <c r="J20" s="183">
        <f t="shared" si="1"/>
        <v>305687.34000000003</v>
      </c>
      <c r="K20" s="31" t="s">
        <v>541</v>
      </c>
      <c r="L20" s="179" t="s">
        <v>572</v>
      </c>
      <c r="M20" s="179" t="s">
        <v>326</v>
      </c>
    </row>
    <row r="21" spans="1:13" s="39" customFormat="1" ht="176.4" customHeight="1">
      <c r="A21" s="209">
        <v>20</v>
      </c>
      <c r="B21" s="179" t="s">
        <v>203</v>
      </c>
      <c r="C21" s="187">
        <v>76359.600000000006</v>
      </c>
      <c r="D21" s="229" t="s">
        <v>573</v>
      </c>
      <c r="E21" s="179" t="s">
        <v>330</v>
      </c>
      <c r="F21" s="230">
        <v>114374</v>
      </c>
      <c r="G21" s="181" t="s">
        <v>331</v>
      </c>
      <c r="H21" s="187">
        <f t="shared" ref="H21" si="5">F21-C21</f>
        <v>38014.399999999994</v>
      </c>
      <c r="I21" s="225">
        <v>29.454999999999998</v>
      </c>
      <c r="J21" s="183">
        <f t="shared" si="1"/>
        <v>1119714.1519999998</v>
      </c>
      <c r="K21" s="31" t="s">
        <v>651</v>
      </c>
      <c r="L21" s="31" t="s">
        <v>208</v>
      </c>
      <c r="M21" s="179" t="s">
        <v>326</v>
      </c>
    </row>
    <row r="22" spans="1:13" s="39" customFormat="1" ht="163.5" customHeight="1">
      <c r="A22" s="209">
        <v>21</v>
      </c>
      <c r="B22" s="179" t="s">
        <v>205</v>
      </c>
      <c r="C22" s="187">
        <v>21458.5</v>
      </c>
      <c r="D22" s="181" t="s">
        <v>300</v>
      </c>
      <c r="E22" s="179" t="s">
        <v>206</v>
      </c>
      <c r="F22" s="176">
        <v>31206</v>
      </c>
      <c r="G22" s="181" t="s">
        <v>60</v>
      </c>
      <c r="H22" s="180">
        <f t="shared" ref="H22" si="6">F22-C22</f>
        <v>9747.5</v>
      </c>
      <c r="I22" s="225">
        <v>28.774999999999999</v>
      </c>
      <c r="J22" s="183">
        <f t="shared" si="1"/>
        <v>280484.3125</v>
      </c>
      <c r="K22" s="31" t="s">
        <v>318</v>
      </c>
      <c r="L22" s="179" t="s">
        <v>327</v>
      </c>
      <c r="M22" s="179" t="s">
        <v>326</v>
      </c>
    </row>
    <row r="23" spans="1:13" s="39" customFormat="1" ht="344.4" customHeight="1">
      <c r="A23" s="209">
        <v>23</v>
      </c>
      <c r="B23" s="179" t="s">
        <v>209</v>
      </c>
      <c r="C23" s="187">
        <v>13597</v>
      </c>
      <c r="D23" s="229" t="s">
        <v>255</v>
      </c>
      <c r="E23" s="179" t="s">
        <v>210</v>
      </c>
      <c r="F23" s="176">
        <v>23614.1</v>
      </c>
      <c r="G23" s="181" t="s">
        <v>211</v>
      </c>
      <c r="H23" s="187">
        <f t="shared" ref="H23:H24" si="7">F23-C23</f>
        <v>10017.099999999999</v>
      </c>
      <c r="I23" s="225">
        <v>32.14</v>
      </c>
      <c r="J23" s="183">
        <f t="shared" si="1"/>
        <v>321949.59399999998</v>
      </c>
      <c r="K23" s="179" t="s">
        <v>323</v>
      </c>
      <c r="L23" s="179" t="s">
        <v>220</v>
      </c>
      <c r="M23" s="179" t="s">
        <v>467</v>
      </c>
    </row>
    <row r="24" spans="1:13" ht="324" customHeight="1">
      <c r="A24" s="209">
        <v>24</v>
      </c>
      <c r="B24" s="179" t="s">
        <v>212</v>
      </c>
      <c r="C24" s="187">
        <v>24765.01</v>
      </c>
      <c r="D24" s="181" t="s">
        <v>102</v>
      </c>
      <c r="E24" s="179" t="s">
        <v>213</v>
      </c>
      <c r="F24" s="176">
        <v>43572</v>
      </c>
      <c r="G24" s="181" t="s">
        <v>62</v>
      </c>
      <c r="H24" s="187">
        <f t="shared" si="7"/>
        <v>18806.990000000002</v>
      </c>
      <c r="I24" s="225">
        <v>31.72</v>
      </c>
      <c r="J24" s="183">
        <f t="shared" si="1"/>
        <v>596557.72279999999</v>
      </c>
      <c r="K24" s="31" t="s">
        <v>534</v>
      </c>
      <c r="L24" s="179" t="s">
        <v>221</v>
      </c>
      <c r="M24" s="179" t="s">
        <v>467</v>
      </c>
    </row>
    <row r="25" spans="1:13" ht="280.2" customHeight="1">
      <c r="A25" s="209">
        <v>25</v>
      </c>
      <c r="B25" s="179" t="s">
        <v>214</v>
      </c>
      <c r="C25" s="187">
        <v>20763</v>
      </c>
      <c r="D25" s="181" t="s">
        <v>292</v>
      </c>
      <c r="E25" s="179" t="s">
        <v>215</v>
      </c>
      <c r="F25" s="176">
        <v>23531</v>
      </c>
      <c r="G25" s="181" t="s">
        <v>72</v>
      </c>
      <c r="H25" s="180">
        <f t="shared" ref="H25:H26" si="8">F25-C25</f>
        <v>2768</v>
      </c>
      <c r="I25" s="225">
        <v>29.93</v>
      </c>
      <c r="J25" s="183">
        <f t="shared" si="1"/>
        <v>82846.240000000005</v>
      </c>
      <c r="K25" s="31" t="s">
        <v>319</v>
      </c>
      <c r="L25" s="179" t="s">
        <v>472</v>
      </c>
      <c r="M25" s="179" t="s">
        <v>326</v>
      </c>
    </row>
    <row r="26" spans="1:13" ht="251.55" customHeight="1">
      <c r="A26" s="209">
        <v>26</v>
      </c>
      <c r="B26" s="179" t="s">
        <v>216</v>
      </c>
      <c r="C26" s="187">
        <v>27201</v>
      </c>
      <c r="D26" s="181" t="s">
        <v>293</v>
      </c>
      <c r="E26" s="179" t="s">
        <v>294</v>
      </c>
      <c r="F26" s="176">
        <v>34197</v>
      </c>
      <c r="G26" s="181" t="s">
        <v>63</v>
      </c>
      <c r="H26" s="180">
        <f t="shared" si="8"/>
        <v>6996</v>
      </c>
      <c r="I26" s="225">
        <v>29.14</v>
      </c>
      <c r="J26" s="183">
        <f t="shared" si="1"/>
        <v>203863.44</v>
      </c>
      <c r="K26" s="31" t="s">
        <v>320</v>
      </c>
      <c r="L26" s="179" t="s">
        <v>222</v>
      </c>
      <c r="M26" s="179" t="s">
        <v>467</v>
      </c>
    </row>
    <row r="27" spans="1:13" ht="250.2" customHeight="1">
      <c r="A27" s="209">
        <v>27</v>
      </c>
      <c r="B27" s="179" t="s">
        <v>217</v>
      </c>
      <c r="C27" s="187">
        <v>6835.5</v>
      </c>
      <c r="D27" s="181" t="s">
        <v>103</v>
      </c>
      <c r="E27" s="179" t="s">
        <v>652</v>
      </c>
      <c r="F27" s="176">
        <v>8820</v>
      </c>
      <c r="G27" s="181" t="s">
        <v>295</v>
      </c>
      <c r="H27" s="180">
        <f t="shared" ref="H27" si="9">F27-C27</f>
        <v>1984.5</v>
      </c>
      <c r="I27" s="225">
        <v>29.44</v>
      </c>
      <c r="J27" s="183">
        <f t="shared" si="1"/>
        <v>58423.68</v>
      </c>
      <c r="K27" s="31" t="s">
        <v>653</v>
      </c>
      <c r="L27" s="31" t="s">
        <v>226</v>
      </c>
      <c r="M27" s="179" t="s">
        <v>473</v>
      </c>
    </row>
    <row r="28" spans="1:13" ht="30.15" customHeight="1">
      <c r="A28" s="220" t="s">
        <v>52</v>
      </c>
      <c r="B28" s="189"/>
      <c r="C28" s="220"/>
      <c r="D28" s="231"/>
      <c r="E28" s="220"/>
      <c r="F28" s="232"/>
      <c r="G28" s="232"/>
      <c r="H28" s="187">
        <f>SUM(H3:H27)</f>
        <v>173061.43999999997</v>
      </c>
      <c r="I28" s="233"/>
      <c r="J28" s="183">
        <f>SUM(J3:J27)</f>
        <v>5177199.7810499994</v>
      </c>
      <c r="K28" s="234"/>
      <c r="L28" s="235"/>
      <c r="M28" s="220"/>
    </row>
    <row r="29" spans="1:13" ht="203.25" customHeight="1">
      <c r="A29" s="236" t="s">
        <v>564</v>
      </c>
      <c r="B29" s="236"/>
      <c r="C29" s="236"/>
      <c r="D29" s="236"/>
      <c r="E29" s="236"/>
      <c r="F29" s="236"/>
      <c r="G29" s="236"/>
      <c r="H29" s="236"/>
      <c r="I29" s="236"/>
      <c r="J29" s="236"/>
      <c r="K29" s="236"/>
      <c r="L29" s="236"/>
      <c r="M29" s="193"/>
    </row>
  </sheetData>
  <autoFilter ref="A1:N29">
    <filterColumn colId="1" showButton="0"/>
    <filterColumn colId="2" showButton="0"/>
    <filterColumn colId="4" showButton="0"/>
    <filterColumn colId="5" showButton="0"/>
  </autoFilter>
  <mergeCells count="10">
    <mergeCell ref="A1:A2"/>
    <mergeCell ref="B1:D1"/>
    <mergeCell ref="E1:G1"/>
    <mergeCell ref="A29:L29"/>
    <mergeCell ref="M1:M2"/>
    <mergeCell ref="I1:I2"/>
    <mergeCell ref="J1:J2"/>
    <mergeCell ref="H1:H2"/>
    <mergeCell ref="K1:K2"/>
    <mergeCell ref="L1:L2"/>
  </mergeCells>
  <phoneticPr fontId="1" type="noConversion"/>
  <printOptions horizontalCentered="1"/>
  <pageMargins left="0.11811023622047245" right="0.11811023622047245" top="0.94488188976377963" bottom="0.74803149606299213" header="0.31496062992125984" footer="0.31496062992125984"/>
  <pageSetup paperSize="9" scale="90" orientation="landscape" r:id="rId1"/>
  <headerFooter>
    <oddHeader>&amp;L&amp;"標楷體,粗體"附表四(一)、被告李淑玲等透過聯一公司以三角貿易轉單轉取差價一覽表(2010.8～2013.1)</oddHeader>
    <oddFooter>第 &amp;P 頁，共 &amp;N 頁</oddFooter>
  </headerFooter>
  <legacyDrawing r:id="rId2"/>
</worksheet>
</file>

<file path=xl/worksheets/sheet5.xml><?xml version="1.0" encoding="utf-8"?>
<worksheet xmlns="http://schemas.openxmlformats.org/spreadsheetml/2006/main" xmlns:r="http://schemas.openxmlformats.org/officeDocument/2006/relationships">
  <sheetPr>
    <tabColor rgb="FF0070C0"/>
  </sheetPr>
  <dimension ref="A1:M27"/>
  <sheetViews>
    <sheetView zoomScale="80" zoomScaleNormal="80" workbookViewId="0">
      <selection activeCell="P3" sqref="P3"/>
    </sheetView>
  </sheetViews>
  <sheetFormatPr defaultRowHeight="16.2"/>
  <cols>
    <col min="1" max="1" width="5.44140625" customWidth="1"/>
    <col min="2" max="2" width="13.109375" style="18" customWidth="1"/>
    <col min="3" max="3" width="12" style="18" customWidth="1"/>
    <col min="4" max="4" width="11.44140625" style="16" customWidth="1"/>
    <col min="5" max="5" width="11.33203125" style="18" customWidth="1"/>
    <col min="6" max="6" width="12.77734375" style="18" customWidth="1"/>
    <col min="7" max="7" width="11.21875" customWidth="1"/>
    <col min="8" max="8" width="11.6640625" style="18" customWidth="1"/>
    <col min="9" max="9" width="5.88671875" style="18" customWidth="1"/>
    <col min="10" max="10" width="12.6640625" style="18" customWidth="1"/>
    <col min="11" max="11" width="21.77734375" style="13" customWidth="1"/>
    <col min="12" max="12" width="33.6640625" style="100" customWidth="1"/>
    <col min="13" max="13" width="6.109375" customWidth="1"/>
  </cols>
  <sheetData>
    <row r="1" spans="1:13" ht="21.15" customHeight="1">
      <c r="A1" s="168" t="s">
        <v>48</v>
      </c>
      <c r="B1" s="205" t="s">
        <v>55</v>
      </c>
      <c r="C1" s="205"/>
      <c r="D1" s="205"/>
      <c r="E1" s="205" t="s">
        <v>56</v>
      </c>
      <c r="F1" s="205"/>
      <c r="G1" s="205"/>
      <c r="H1" s="171" t="s">
        <v>447</v>
      </c>
      <c r="I1" s="206" t="s">
        <v>162</v>
      </c>
      <c r="J1" s="171" t="s">
        <v>159</v>
      </c>
      <c r="K1" s="172" t="s">
        <v>51</v>
      </c>
      <c r="L1" s="173" t="s">
        <v>81</v>
      </c>
      <c r="M1" s="172" t="s">
        <v>161</v>
      </c>
    </row>
    <row r="2" spans="1:13" ht="60" customHeight="1">
      <c r="A2" s="168"/>
      <c r="B2" s="207" t="s">
        <v>631</v>
      </c>
      <c r="C2" s="176" t="s">
        <v>50</v>
      </c>
      <c r="D2" s="177" t="s">
        <v>160</v>
      </c>
      <c r="E2" s="175" t="s">
        <v>218</v>
      </c>
      <c r="F2" s="176" t="s">
        <v>50</v>
      </c>
      <c r="G2" s="177" t="s">
        <v>160</v>
      </c>
      <c r="H2" s="171"/>
      <c r="I2" s="208"/>
      <c r="J2" s="171"/>
      <c r="K2" s="172"/>
      <c r="L2" s="173"/>
      <c r="M2" s="172"/>
    </row>
    <row r="3" spans="1:13" ht="326.39999999999998" customHeight="1">
      <c r="A3" s="209">
        <v>1</v>
      </c>
      <c r="B3" s="179" t="s">
        <v>223</v>
      </c>
      <c r="C3" s="180">
        <v>26544</v>
      </c>
      <c r="D3" s="36" t="s">
        <v>229</v>
      </c>
      <c r="E3" s="179" t="s">
        <v>106</v>
      </c>
      <c r="F3" s="176">
        <v>32649</v>
      </c>
      <c r="G3" s="181" t="s">
        <v>224</v>
      </c>
      <c r="H3" s="180">
        <f t="shared" ref="H3:H15" si="0">F3-C3</f>
        <v>6105</v>
      </c>
      <c r="I3" s="210">
        <v>29.454999999999998</v>
      </c>
      <c r="J3" s="183">
        <f>H3*I3</f>
        <v>179822.77499999999</v>
      </c>
      <c r="K3" s="36" t="s">
        <v>542</v>
      </c>
      <c r="L3" s="211" t="s">
        <v>632</v>
      </c>
      <c r="M3" s="212" t="s">
        <v>467</v>
      </c>
    </row>
    <row r="4" spans="1:13" ht="315" customHeight="1">
      <c r="A4" s="209">
        <v>2</v>
      </c>
      <c r="B4" s="179" t="s">
        <v>225</v>
      </c>
      <c r="C4" s="180">
        <v>10954.2</v>
      </c>
      <c r="D4" s="36" t="s">
        <v>104</v>
      </c>
      <c r="E4" s="179" t="s">
        <v>633</v>
      </c>
      <c r="F4" s="176">
        <v>15147.6</v>
      </c>
      <c r="G4" s="181" t="s">
        <v>329</v>
      </c>
      <c r="H4" s="180">
        <f t="shared" si="0"/>
        <v>4193.3999999999996</v>
      </c>
      <c r="I4" s="210">
        <v>29.42</v>
      </c>
      <c r="J4" s="183">
        <f t="shared" ref="J4:J25" si="1">H4*I4</f>
        <v>123369.82799999999</v>
      </c>
      <c r="K4" s="36" t="s">
        <v>543</v>
      </c>
      <c r="L4" s="99" t="s">
        <v>535</v>
      </c>
      <c r="M4" s="212" t="s">
        <v>467</v>
      </c>
    </row>
    <row r="5" spans="1:13" ht="291.14999999999998" customHeight="1">
      <c r="A5" s="209">
        <v>3</v>
      </c>
      <c r="B5" s="179" t="s">
        <v>107</v>
      </c>
      <c r="C5" s="180">
        <v>96640</v>
      </c>
      <c r="D5" s="213" t="s">
        <v>634</v>
      </c>
      <c r="E5" s="31" t="s">
        <v>635</v>
      </c>
      <c r="F5" s="214">
        <v>114270.5</v>
      </c>
      <c r="G5" s="181" t="s">
        <v>328</v>
      </c>
      <c r="H5" s="187">
        <f>F5-C5</f>
        <v>17630.5</v>
      </c>
      <c r="I5" s="210">
        <v>29.42</v>
      </c>
      <c r="J5" s="183">
        <f t="shared" si="1"/>
        <v>518689.31000000006</v>
      </c>
      <c r="K5" s="36" t="s">
        <v>230</v>
      </c>
      <c r="L5" s="211" t="s">
        <v>536</v>
      </c>
      <c r="M5" s="212" t="s">
        <v>467</v>
      </c>
    </row>
    <row r="6" spans="1:13" ht="204.6" customHeight="1">
      <c r="A6" s="209">
        <v>4</v>
      </c>
      <c r="B6" s="179" t="s">
        <v>109</v>
      </c>
      <c r="C6" s="180">
        <v>10787</v>
      </c>
      <c r="D6" s="36" t="s">
        <v>574</v>
      </c>
      <c r="E6" s="179" t="s">
        <v>108</v>
      </c>
      <c r="F6" s="176">
        <v>13465</v>
      </c>
      <c r="G6" s="181" t="s">
        <v>296</v>
      </c>
      <c r="H6" s="180">
        <f t="shared" si="0"/>
        <v>2678</v>
      </c>
      <c r="I6" s="210">
        <v>29.42</v>
      </c>
      <c r="J6" s="183">
        <f t="shared" si="1"/>
        <v>78786.760000000009</v>
      </c>
      <c r="K6" s="36" t="s">
        <v>544</v>
      </c>
      <c r="L6" s="211" t="s">
        <v>434</v>
      </c>
      <c r="M6" s="212" t="s">
        <v>475</v>
      </c>
    </row>
    <row r="7" spans="1:13" ht="171.75" customHeight="1">
      <c r="A7" s="209">
        <v>5</v>
      </c>
      <c r="B7" s="179" t="s">
        <v>110</v>
      </c>
      <c r="C7" s="180">
        <v>6960</v>
      </c>
      <c r="D7" s="36" t="s">
        <v>636</v>
      </c>
      <c r="E7" s="179" t="s">
        <v>227</v>
      </c>
      <c r="F7" s="215">
        <v>8382</v>
      </c>
      <c r="G7" s="181" t="s">
        <v>296</v>
      </c>
      <c r="H7" s="216">
        <f t="shared" si="0"/>
        <v>1422</v>
      </c>
      <c r="I7" s="217">
        <v>29.81</v>
      </c>
      <c r="J7" s="183">
        <f t="shared" si="1"/>
        <v>42389.82</v>
      </c>
      <c r="K7" s="36" t="s">
        <v>545</v>
      </c>
      <c r="L7" s="211" t="s">
        <v>228</v>
      </c>
      <c r="M7" s="212" t="s">
        <v>474</v>
      </c>
    </row>
    <row r="8" spans="1:13" ht="330" customHeight="1">
      <c r="A8" s="209">
        <v>6</v>
      </c>
      <c r="B8" s="179" t="s">
        <v>111</v>
      </c>
      <c r="C8" s="180">
        <v>36316.75</v>
      </c>
      <c r="D8" s="36" t="s">
        <v>575</v>
      </c>
      <c r="E8" s="179" t="s">
        <v>112</v>
      </c>
      <c r="F8" s="215">
        <v>50459.25</v>
      </c>
      <c r="G8" s="181" t="s">
        <v>64</v>
      </c>
      <c r="H8" s="216">
        <f t="shared" si="0"/>
        <v>14142.5</v>
      </c>
      <c r="I8" s="217">
        <v>29.85</v>
      </c>
      <c r="J8" s="183">
        <f t="shared" si="1"/>
        <v>422153.625</v>
      </c>
      <c r="K8" s="36" t="s">
        <v>637</v>
      </c>
      <c r="L8" s="211" t="s">
        <v>236</v>
      </c>
      <c r="M8" s="212" t="s">
        <v>474</v>
      </c>
    </row>
    <row r="9" spans="1:13" ht="269.55" customHeight="1">
      <c r="A9" s="209">
        <v>7</v>
      </c>
      <c r="B9" s="179" t="s">
        <v>113</v>
      </c>
      <c r="C9" s="216">
        <v>15494</v>
      </c>
      <c r="D9" s="218" t="s">
        <v>298</v>
      </c>
      <c r="E9" s="31" t="s">
        <v>638</v>
      </c>
      <c r="F9" s="215">
        <v>23372.5</v>
      </c>
      <c r="G9" s="181" t="s">
        <v>231</v>
      </c>
      <c r="H9" s="216">
        <f t="shared" si="0"/>
        <v>7878.5</v>
      </c>
      <c r="I9" s="217">
        <v>29.945</v>
      </c>
      <c r="J9" s="183">
        <f t="shared" si="1"/>
        <v>235921.6825</v>
      </c>
      <c r="K9" s="36" t="s">
        <v>297</v>
      </c>
      <c r="L9" s="211" t="s">
        <v>431</v>
      </c>
      <c r="M9" s="212" t="s">
        <v>467</v>
      </c>
    </row>
    <row r="10" spans="1:13" ht="231" customHeight="1">
      <c r="A10" s="209">
        <v>8</v>
      </c>
      <c r="B10" s="179" t="s">
        <v>114</v>
      </c>
      <c r="C10" s="180">
        <v>6920</v>
      </c>
      <c r="D10" s="36" t="s">
        <v>576</v>
      </c>
      <c r="E10" s="179" t="s">
        <v>232</v>
      </c>
      <c r="F10" s="215">
        <v>9209</v>
      </c>
      <c r="G10" s="181" t="s">
        <v>65</v>
      </c>
      <c r="H10" s="216">
        <f t="shared" si="0"/>
        <v>2289</v>
      </c>
      <c r="I10" s="217">
        <v>29.945</v>
      </c>
      <c r="J10" s="183">
        <f t="shared" si="1"/>
        <v>68544.104999999996</v>
      </c>
      <c r="K10" s="36" t="s">
        <v>546</v>
      </c>
      <c r="L10" s="211" t="s">
        <v>233</v>
      </c>
      <c r="M10" s="212" t="s">
        <v>475</v>
      </c>
    </row>
    <row r="11" spans="1:13" ht="263.39999999999998" customHeight="1">
      <c r="A11" s="209">
        <v>9</v>
      </c>
      <c r="B11" s="179" t="s">
        <v>115</v>
      </c>
      <c r="C11" s="216">
        <v>44368.5</v>
      </c>
      <c r="D11" s="36" t="s">
        <v>577</v>
      </c>
      <c r="E11" s="179" t="s">
        <v>116</v>
      </c>
      <c r="F11" s="215">
        <v>66398.5</v>
      </c>
      <c r="G11" s="181" t="s">
        <v>66</v>
      </c>
      <c r="H11" s="216">
        <f t="shared" si="0"/>
        <v>22030</v>
      </c>
      <c r="I11" s="217">
        <v>29.93</v>
      </c>
      <c r="J11" s="183">
        <f t="shared" si="1"/>
        <v>659357.9</v>
      </c>
      <c r="K11" s="36" t="s">
        <v>547</v>
      </c>
      <c r="L11" s="211" t="s">
        <v>435</v>
      </c>
      <c r="M11" s="212" t="s">
        <v>467</v>
      </c>
    </row>
    <row r="12" spans="1:13" ht="213" customHeight="1">
      <c r="A12" s="209">
        <v>10</v>
      </c>
      <c r="B12" s="179" t="s">
        <v>118</v>
      </c>
      <c r="C12" s="216">
        <v>9580.25</v>
      </c>
      <c r="D12" s="36" t="s">
        <v>578</v>
      </c>
      <c r="E12" s="179" t="s">
        <v>117</v>
      </c>
      <c r="F12" s="215">
        <v>13758.35</v>
      </c>
      <c r="G12" s="181" t="s">
        <v>67</v>
      </c>
      <c r="H12" s="216">
        <f t="shared" si="0"/>
        <v>4178.1000000000004</v>
      </c>
      <c r="I12" s="217">
        <v>29.93</v>
      </c>
      <c r="J12" s="183">
        <f t="shared" si="1"/>
        <v>125050.53300000001</v>
      </c>
      <c r="K12" s="36" t="s">
        <v>548</v>
      </c>
      <c r="L12" s="211" t="s">
        <v>234</v>
      </c>
      <c r="M12" s="212" t="s">
        <v>475</v>
      </c>
    </row>
    <row r="13" spans="1:13" ht="265.95" customHeight="1">
      <c r="A13" s="209">
        <v>11</v>
      </c>
      <c r="B13" s="179" t="s">
        <v>119</v>
      </c>
      <c r="C13" s="180">
        <v>7557.75</v>
      </c>
      <c r="D13" s="36" t="s">
        <v>579</v>
      </c>
      <c r="E13" s="179" t="s">
        <v>639</v>
      </c>
      <c r="F13" s="176">
        <v>12688.05</v>
      </c>
      <c r="G13" s="181" t="s">
        <v>68</v>
      </c>
      <c r="H13" s="180">
        <f t="shared" si="0"/>
        <v>5130.2999999999993</v>
      </c>
      <c r="I13" s="210">
        <v>29.93</v>
      </c>
      <c r="J13" s="183">
        <f t="shared" si="1"/>
        <v>153549.87899999999</v>
      </c>
      <c r="K13" s="36" t="s">
        <v>549</v>
      </c>
      <c r="L13" s="211" t="s">
        <v>537</v>
      </c>
      <c r="M13" s="212" t="s">
        <v>467</v>
      </c>
    </row>
    <row r="14" spans="1:13" ht="257.39999999999998" customHeight="1">
      <c r="A14" s="209">
        <v>12</v>
      </c>
      <c r="B14" s="179" t="s">
        <v>120</v>
      </c>
      <c r="C14" s="216">
        <v>26447.599999999999</v>
      </c>
      <c r="D14" s="36" t="s">
        <v>580</v>
      </c>
      <c r="E14" s="179" t="s">
        <v>235</v>
      </c>
      <c r="F14" s="215">
        <v>38350.6</v>
      </c>
      <c r="G14" s="181" t="s">
        <v>69</v>
      </c>
      <c r="H14" s="219">
        <f t="shared" si="0"/>
        <v>11903</v>
      </c>
      <c r="I14" s="217">
        <v>29.34</v>
      </c>
      <c r="J14" s="183">
        <f t="shared" si="1"/>
        <v>349234.02</v>
      </c>
      <c r="K14" s="36" t="s">
        <v>550</v>
      </c>
      <c r="L14" s="211" t="s">
        <v>237</v>
      </c>
      <c r="M14" s="212" t="s">
        <v>475</v>
      </c>
    </row>
    <row r="15" spans="1:13" ht="284.25" customHeight="1">
      <c r="A15" s="209">
        <v>13</v>
      </c>
      <c r="B15" s="179" t="s">
        <v>121</v>
      </c>
      <c r="C15" s="216">
        <v>19115.599999999999</v>
      </c>
      <c r="D15" s="36" t="s">
        <v>581</v>
      </c>
      <c r="E15" s="179" t="s">
        <v>238</v>
      </c>
      <c r="F15" s="215">
        <v>28715</v>
      </c>
      <c r="G15" s="181" t="s">
        <v>70</v>
      </c>
      <c r="H15" s="216">
        <f t="shared" si="0"/>
        <v>9599.4000000000015</v>
      </c>
      <c r="I15" s="217">
        <v>29.27</v>
      </c>
      <c r="J15" s="183">
        <f t="shared" si="1"/>
        <v>280974.43800000002</v>
      </c>
      <c r="K15" s="36" t="s">
        <v>551</v>
      </c>
      <c r="L15" s="211" t="s">
        <v>433</v>
      </c>
      <c r="M15" s="212" t="s">
        <v>467</v>
      </c>
    </row>
    <row r="16" spans="1:13" ht="249.6" customHeight="1">
      <c r="A16" s="209">
        <v>14</v>
      </c>
      <c r="B16" s="179" t="s">
        <v>122</v>
      </c>
      <c r="C16" s="216">
        <v>10238</v>
      </c>
      <c r="D16" s="36" t="s">
        <v>582</v>
      </c>
      <c r="E16" s="179" t="s">
        <v>239</v>
      </c>
      <c r="F16" s="176">
        <v>11883</v>
      </c>
      <c r="G16" s="181" t="s">
        <v>71</v>
      </c>
      <c r="H16" s="180">
        <f t="shared" ref="H16" si="2">F16-C16</f>
        <v>1645</v>
      </c>
      <c r="I16" s="210">
        <v>29.23</v>
      </c>
      <c r="J16" s="183">
        <f t="shared" si="1"/>
        <v>48083.35</v>
      </c>
      <c r="K16" s="37" t="s">
        <v>552</v>
      </c>
      <c r="L16" s="211" t="s">
        <v>454</v>
      </c>
      <c r="M16" s="212" t="s">
        <v>467</v>
      </c>
    </row>
    <row r="17" spans="1:13" ht="254.25" customHeight="1">
      <c r="A17" s="209">
        <v>15</v>
      </c>
      <c r="B17" s="179" t="s">
        <v>123</v>
      </c>
      <c r="C17" s="180">
        <v>52492.9</v>
      </c>
      <c r="D17" s="36" t="s">
        <v>583</v>
      </c>
      <c r="E17" s="179" t="s">
        <v>124</v>
      </c>
      <c r="F17" s="176">
        <v>74458</v>
      </c>
      <c r="G17" s="181" t="s">
        <v>73</v>
      </c>
      <c r="H17" s="180">
        <f>F17-C17</f>
        <v>21965.1</v>
      </c>
      <c r="I17" s="210">
        <v>29.18</v>
      </c>
      <c r="J17" s="183">
        <f t="shared" si="1"/>
        <v>640941.6179999999</v>
      </c>
      <c r="K17" s="36" t="s">
        <v>553</v>
      </c>
      <c r="L17" s="211" t="s">
        <v>640</v>
      </c>
      <c r="M17" s="212" t="s">
        <v>477</v>
      </c>
    </row>
    <row r="18" spans="1:13" ht="256.64999999999998" customHeight="1">
      <c r="A18" s="209">
        <v>16</v>
      </c>
      <c r="B18" s="179" t="s">
        <v>244</v>
      </c>
      <c r="C18" s="216">
        <v>7535</v>
      </c>
      <c r="D18" s="36" t="s">
        <v>584</v>
      </c>
      <c r="E18" s="179" t="s">
        <v>125</v>
      </c>
      <c r="F18" s="215">
        <v>8112</v>
      </c>
      <c r="G18" s="181" t="s">
        <v>240</v>
      </c>
      <c r="H18" s="216">
        <f>F18-C18</f>
        <v>577</v>
      </c>
      <c r="I18" s="217">
        <v>29.03</v>
      </c>
      <c r="J18" s="183">
        <f t="shared" si="1"/>
        <v>16750.310000000001</v>
      </c>
      <c r="K18" s="36" t="s">
        <v>554</v>
      </c>
      <c r="L18" s="211" t="s">
        <v>246</v>
      </c>
      <c r="M18" s="212" t="s">
        <v>476</v>
      </c>
    </row>
    <row r="19" spans="1:13" ht="199.95" customHeight="1">
      <c r="A19" s="209">
        <v>17</v>
      </c>
      <c r="B19" s="179" t="s">
        <v>126</v>
      </c>
      <c r="C19" s="216">
        <v>19281.75</v>
      </c>
      <c r="D19" s="36" t="s">
        <v>585</v>
      </c>
      <c r="E19" s="179" t="s">
        <v>127</v>
      </c>
      <c r="F19" s="176">
        <v>29536</v>
      </c>
      <c r="G19" s="181" t="s">
        <v>74</v>
      </c>
      <c r="H19" s="180">
        <f t="shared" ref="H19" si="3">F19-C19</f>
        <v>10254.25</v>
      </c>
      <c r="I19" s="210">
        <v>29.004999999999999</v>
      </c>
      <c r="J19" s="183">
        <f t="shared" si="1"/>
        <v>297424.52124999999</v>
      </c>
      <c r="K19" s="37" t="s">
        <v>641</v>
      </c>
      <c r="L19" s="211" t="s">
        <v>241</v>
      </c>
      <c r="M19" s="212" t="s">
        <v>467</v>
      </c>
    </row>
    <row r="20" spans="1:13" ht="198" customHeight="1">
      <c r="A20" s="209">
        <v>18</v>
      </c>
      <c r="B20" s="179" t="s">
        <v>128</v>
      </c>
      <c r="C20" s="216">
        <v>19632.55</v>
      </c>
      <c r="D20" s="36" t="s">
        <v>586</v>
      </c>
      <c r="E20" s="179" t="s">
        <v>129</v>
      </c>
      <c r="F20" s="215" t="s">
        <v>299</v>
      </c>
      <c r="G20" s="181" t="s">
        <v>75</v>
      </c>
      <c r="H20" s="216">
        <f>33462-C20</f>
        <v>13829.45</v>
      </c>
      <c r="I20" s="217">
        <v>28.99</v>
      </c>
      <c r="J20" s="183">
        <f t="shared" si="1"/>
        <v>400915.75550000003</v>
      </c>
      <c r="K20" s="36" t="s">
        <v>642</v>
      </c>
      <c r="L20" s="211" t="s">
        <v>242</v>
      </c>
      <c r="M20" s="212" t="s">
        <v>475</v>
      </c>
    </row>
    <row r="21" spans="1:13" ht="305.55" customHeight="1">
      <c r="A21" s="209">
        <v>19</v>
      </c>
      <c r="B21" s="179" t="s">
        <v>130</v>
      </c>
      <c r="C21" s="216">
        <v>6098.65</v>
      </c>
      <c r="D21" s="36" t="s">
        <v>586</v>
      </c>
      <c r="E21" s="179" t="s">
        <v>324</v>
      </c>
      <c r="F21" s="215">
        <f>12272.2-3600</f>
        <v>8672.2000000000007</v>
      </c>
      <c r="G21" s="181" t="s">
        <v>76</v>
      </c>
      <c r="H21" s="216">
        <f>F21-C21</f>
        <v>2573.5500000000011</v>
      </c>
      <c r="I21" s="217">
        <v>28.905000000000001</v>
      </c>
      <c r="J21" s="183">
        <f t="shared" si="1"/>
        <v>74388.462750000035</v>
      </c>
      <c r="K21" s="36" t="s">
        <v>643</v>
      </c>
      <c r="L21" s="211" t="s">
        <v>243</v>
      </c>
      <c r="M21" s="212" t="s">
        <v>475</v>
      </c>
    </row>
    <row r="22" spans="1:13" ht="243" customHeight="1">
      <c r="A22" s="209">
        <v>20</v>
      </c>
      <c r="B22" s="179" t="s">
        <v>131</v>
      </c>
      <c r="C22" s="216">
        <v>13135.75</v>
      </c>
      <c r="D22" s="36" t="s">
        <v>587</v>
      </c>
      <c r="E22" s="179" t="s">
        <v>132</v>
      </c>
      <c r="F22" s="176">
        <v>16377</v>
      </c>
      <c r="G22" s="181" t="s">
        <v>77</v>
      </c>
      <c r="H22" s="180">
        <f t="shared" ref="H22:H24" si="4">F22-C22</f>
        <v>3241.25</v>
      </c>
      <c r="I22" s="210">
        <v>28.905000000000001</v>
      </c>
      <c r="J22" s="183">
        <f t="shared" si="1"/>
        <v>93688.331250000003</v>
      </c>
      <c r="K22" s="37" t="s">
        <v>644</v>
      </c>
      <c r="L22" s="211" t="s">
        <v>565</v>
      </c>
      <c r="M22" s="212" t="s">
        <v>566</v>
      </c>
    </row>
    <row r="23" spans="1:13" ht="186" customHeight="1">
      <c r="A23" s="209">
        <v>21</v>
      </c>
      <c r="B23" s="179" t="s">
        <v>245</v>
      </c>
      <c r="C23" s="180">
        <v>8952</v>
      </c>
      <c r="D23" s="181" t="s">
        <v>645</v>
      </c>
      <c r="E23" s="179" t="s">
        <v>133</v>
      </c>
      <c r="F23" s="215">
        <v>10329</v>
      </c>
      <c r="G23" s="181" t="s">
        <v>78</v>
      </c>
      <c r="H23" s="216">
        <f t="shared" si="4"/>
        <v>1377</v>
      </c>
      <c r="I23" s="217">
        <v>28.905000000000001</v>
      </c>
      <c r="J23" s="183">
        <f t="shared" si="1"/>
        <v>39802.185000000005</v>
      </c>
      <c r="K23" s="36" t="s">
        <v>555</v>
      </c>
      <c r="L23" s="211" t="s">
        <v>646</v>
      </c>
      <c r="M23" s="212" t="s">
        <v>567</v>
      </c>
    </row>
    <row r="24" spans="1:13" ht="231" customHeight="1">
      <c r="A24" s="209">
        <v>22</v>
      </c>
      <c r="B24" s="179" t="s">
        <v>134</v>
      </c>
      <c r="C24" s="216">
        <v>31104.5</v>
      </c>
      <c r="D24" s="36" t="s">
        <v>588</v>
      </c>
      <c r="E24" s="179" t="s">
        <v>135</v>
      </c>
      <c r="F24" s="215">
        <v>47785.599999999999</v>
      </c>
      <c r="G24" s="181" t="s">
        <v>79</v>
      </c>
      <c r="H24" s="216">
        <f t="shared" si="4"/>
        <v>16681.099999999999</v>
      </c>
      <c r="I24" s="217">
        <v>29.68</v>
      </c>
      <c r="J24" s="183">
        <f t="shared" si="1"/>
        <v>495095.04799999995</v>
      </c>
      <c r="K24" s="36" t="s">
        <v>556</v>
      </c>
      <c r="L24" s="211" t="s">
        <v>568</v>
      </c>
      <c r="M24" s="212" t="s">
        <v>562</v>
      </c>
    </row>
    <row r="25" spans="1:13" ht="162.75" customHeight="1">
      <c r="A25" s="209">
        <v>23</v>
      </c>
      <c r="B25" s="179" t="s">
        <v>136</v>
      </c>
      <c r="C25" s="216">
        <v>13430</v>
      </c>
      <c r="D25" s="181" t="s">
        <v>591</v>
      </c>
      <c r="E25" s="179" t="s">
        <v>137</v>
      </c>
      <c r="F25" s="215">
        <v>17150</v>
      </c>
      <c r="G25" s="181" t="s">
        <v>80</v>
      </c>
      <c r="H25" s="216">
        <f>F25-C25</f>
        <v>3720</v>
      </c>
      <c r="I25" s="217">
        <v>29.655000000000001</v>
      </c>
      <c r="J25" s="183">
        <f t="shared" si="1"/>
        <v>110316.6</v>
      </c>
      <c r="K25" s="36" t="s">
        <v>647</v>
      </c>
      <c r="L25" s="211" t="s">
        <v>648</v>
      </c>
      <c r="M25" s="212" t="s">
        <v>474</v>
      </c>
    </row>
    <row r="26" spans="1:13" s="34" customFormat="1" ht="31.65" customHeight="1">
      <c r="A26" s="220" t="s">
        <v>52</v>
      </c>
      <c r="B26" s="221"/>
      <c r="C26" s="221"/>
      <c r="D26" s="221"/>
      <c r="E26" s="221"/>
      <c r="F26" s="221"/>
      <c r="G26" s="221"/>
      <c r="H26" s="222">
        <f>SUM(H3:H25)</f>
        <v>185043.40000000002</v>
      </c>
      <c r="I26" s="221"/>
      <c r="J26" s="223">
        <f>SUM(J3:J25)</f>
        <v>5455250.8572499994</v>
      </c>
      <c r="K26" s="221"/>
      <c r="L26" s="224"/>
      <c r="M26" s="221"/>
    </row>
    <row r="27" spans="1:13" ht="172.5" customHeight="1">
      <c r="A27" s="194" t="s">
        <v>569</v>
      </c>
      <c r="B27" s="194"/>
      <c r="C27" s="194"/>
      <c r="D27" s="194"/>
      <c r="E27" s="194"/>
      <c r="F27" s="194"/>
      <c r="G27" s="194"/>
      <c r="H27" s="194"/>
      <c r="I27" s="194"/>
      <c r="J27" s="194"/>
      <c r="K27" s="194"/>
      <c r="L27" s="194"/>
      <c r="M27" s="194"/>
    </row>
  </sheetData>
  <mergeCells count="10">
    <mergeCell ref="A27:M27"/>
    <mergeCell ref="L1:L2"/>
    <mergeCell ref="M1:M2"/>
    <mergeCell ref="A1:A2"/>
    <mergeCell ref="B1:D1"/>
    <mergeCell ref="E1:G1"/>
    <mergeCell ref="H1:H2"/>
    <mergeCell ref="I1:I2"/>
    <mergeCell ref="J1:J2"/>
    <mergeCell ref="K1:K2"/>
  </mergeCells>
  <phoneticPr fontId="1" type="noConversion"/>
  <printOptions horizontalCentered="1"/>
  <pageMargins left="0.19685039370078741" right="0.19685039370078741" top="0.94488188976377963" bottom="0.55118110236220474" header="0.31496062992125984" footer="0.31496062992125984"/>
  <pageSetup paperSize="9" scale="85" orientation="landscape" r:id="rId1"/>
  <headerFooter>
    <oddHeader>&amp;L&amp;"標楷體,粗體"附表四(二)、被告淑玲等透過聯一公司以三角轉單轉取差價一覽表(2012.3～2013.3)</oddHeader>
    <oddFooter>第 &amp;P 頁，共 &amp;N 頁</oddFooter>
  </headerFooter>
  <legacyDrawing r:id="rId2"/>
</worksheet>
</file>

<file path=xl/worksheets/sheet6.xml><?xml version="1.0" encoding="utf-8"?>
<worksheet xmlns="http://schemas.openxmlformats.org/spreadsheetml/2006/main" xmlns:r="http://schemas.openxmlformats.org/officeDocument/2006/relationships">
  <sheetPr>
    <tabColor rgb="FFFF33CC"/>
  </sheetPr>
  <dimension ref="A1:L4"/>
  <sheetViews>
    <sheetView workbookViewId="0">
      <selection activeCell="L3" sqref="L3"/>
    </sheetView>
  </sheetViews>
  <sheetFormatPr defaultRowHeight="16.2"/>
  <cols>
    <col min="1" max="1" width="6.21875" customWidth="1"/>
    <col min="2" max="2" width="11.21875" customWidth="1"/>
    <col min="5" max="5" width="10.21875" customWidth="1"/>
    <col min="6" max="6" width="10.44140625" customWidth="1"/>
    <col min="11" max="11" width="18.21875" customWidth="1"/>
    <col min="12" max="12" width="20" customWidth="1"/>
  </cols>
  <sheetData>
    <row r="1" spans="1:12" s="5" customFormat="1" ht="16.5" customHeight="1">
      <c r="A1" s="158" t="s">
        <v>332</v>
      </c>
      <c r="B1" s="143" t="s">
        <v>55</v>
      </c>
      <c r="C1" s="143"/>
      <c r="D1" s="143"/>
      <c r="E1" s="143" t="s">
        <v>56</v>
      </c>
      <c r="F1" s="143"/>
      <c r="G1" s="143"/>
      <c r="H1" s="150" t="s">
        <v>9</v>
      </c>
      <c r="I1" s="153" t="s">
        <v>162</v>
      </c>
      <c r="J1" s="155" t="s">
        <v>159</v>
      </c>
      <c r="K1" s="152" t="s">
        <v>2</v>
      </c>
      <c r="L1" s="152" t="s">
        <v>81</v>
      </c>
    </row>
    <row r="2" spans="1:12" s="5" customFormat="1" ht="78.75" customHeight="1">
      <c r="A2" s="159"/>
      <c r="B2" s="29" t="s">
        <v>598</v>
      </c>
      <c r="C2" s="20" t="s">
        <v>50</v>
      </c>
      <c r="D2" s="21" t="s">
        <v>160</v>
      </c>
      <c r="E2" s="48" t="s">
        <v>247</v>
      </c>
      <c r="F2" s="20" t="s">
        <v>50</v>
      </c>
      <c r="G2" s="21" t="s">
        <v>160</v>
      </c>
      <c r="H2" s="150"/>
      <c r="I2" s="154"/>
      <c r="J2" s="155"/>
      <c r="K2" s="152"/>
      <c r="L2" s="152"/>
    </row>
    <row r="3" spans="1:12" s="39" customFormat="1" ht="142.5" customHeight="1">
      <c r="A3" s="49">
        <v>18</v>
      </c>
      <c r="B3" s="27" t="s">
        <v>197</v>
      </c>
      <c r="C3" s="26">
        <v>24829.4</v>
      </c>
      <c r="D3" s="35" t="s">
        <v>98</v>
      </c>
      <c r="E3" s="27" t="s">
        <v>201</v>
      </c>
      <c r="F3" s="20">
        <v>43362</v>
      </c>
      <c r="G3" s="77" t="s">
        <v>6</v>
      </c>
      <c r="H3" s="26">
        <f t="shared" ref="H3:H4" si="0">F3-C3</f>
        <v>18532.599999999999</v>
      </c>
      <c r="I3" s="33">
        <v>29.85</v>
      </c>
      <c r="J3" s="11">
        <f t="shared" ref="J3:J4" si="1">H3*I3</f>
        <v>553198.11</v>
      </c>
      <c r="K3" s="30" t="s">
        <v>99</v>
      </c>
      <c r="L3" s="31" t="s">
        <v>333</v>
      </c>
    </row>
    <row r="4" spans="1:12" s="39" customFormat="1" ht="166.65" customHeight="1">
      <c r="A4" s="49">
        <v>22</v>
      </c>
      <c r="B4" s="27" t="s">
        <v>207</v>
      </c>
      <c r="C4" s="26">
        <v>8116</v>
      </c>
      <c r="D4" s="38" t="s">
        <v>100</v>
      </c>
      <c r="E4" s="27" t="s">
        <v>291</v>
      </c>
      <c r="F4" s="20">
        <v>8172.5</v>
      </c>
      <c r="G4" s="77" t="s">
        <v>6</v>
      </c>
      <c r="H4" s="19">
        <f t="shared" si="0"/>
        <v>56.5</v>
      </c>
      <c r="I4" s="33">
        <v>29.81</v>
      </c>
      <c r="J4" s="11">
        <f t="shared" si="1"/>
        <v>1684.2649999999999</v>
      </c>
      <c r="K4" s="30" t="s">
        <v>101</v>
      </c>
      <c r="L4" s="27" t="s">
        <v>334</v>
      </c>
    </row>
  </sheetData>
  <mergeCells count="8">
    <mergeCell ref="K1:K2"/>
    <mergeCell ref="L1:L2"/>
    <mergeCell ref="A1:A2"/>
    <mergeCell ref="B1:D1"/>
    <mergeCell ref="E1:G1"/>
    <mergeCell ref="H1:H2"/>
    <mergeCell ref="I1:I2"/>
    <mergeCell ref="J1:J2"/>
  </mergeCells>
  <phoneticPr fontId="1" type="noConversion"/>
  <printOptions horizontalCentered="1"/>
  <pageMargins left="0.70866141732283472" right="0.70866141732283472" top="0.74803149606299213" bottom="0.74803149606299213" header="0.31496062992125984" footer="0.31496062992125984"/>
  <pageSetup paperSize="9" orientation="landscape" r:id="rId1"/>
  <headerFooter>
    <oddHeader>&amp;L&amp;"標楷體,粗體"&amp;K000000附表五、被告李淑玲等未透過聯一公司以三角貿易轉單轉取差價一覽表(不另為無罪部分)</oddHeader>
  </headerFooter>
  <legacyDrawing r:id="rId2"/>
</worksheet>
</file>

<file path=xl/worksheets/sheet7.xml><?xml version="1.0" encoding="utf-8"?>
<worksheet xmlns="http://schemas.openxmlformats.org/spreadsheetml/2006/main" xmlns:r="http://schemas.openxmlformats.org/officeDocument/2006/relationships">
  <sheetPr>
    <tabColor rgb="FFFFFF00"/>
  </sheetPr>
  <dimension ref="A1:N6"/>
  <sheetViews>
    <sheetView zoomScale="112" zoomScaleNormal="112" workbookViewId="0">
      <selection activeCell="A3" sqref="A3"/>
    </sheetView>
  </sheetViews>
  <sheetFormatPr defaultRowHeight="16.2"/>
  <cols>
    <col min="1" max="1" width="4.77734375" customWidth="1"/>
    <col min="2" max="2" width="4.77734375" style="1" customWidth="1"/>
    <col min="3" max="3" width="9" customWidth="1"/>
    <col min="4" max="4" width="12.21875" customWidth="1"/>
    <col min="5" max="5" width="11.33203125" customWidth="1"/>
    <col min="6" max="6" width="10.77734375" customWidth="1"/>
    <col min="7" max="7" width="10.88671875" customWidth="1"/>
    <col min="8" max="8" width="10.6640625" customWidth="1"/>
    <col min="9" max="9" width="10.109375" customWidth="1"/>
    <col min="10" max="10" width="6.33203125" customWidth="1"/>
    <col min="11" max="11" width="9.44140625" customWidth="1"/>
    <col min="12" max="12" width="17.88671875" customWidth="1"/>
    <col min="13" max="13" width="23.6640625" customWidth="1"/>
    <col min="14" max="14" width="5.33203125" customWidth="1"/>
  </cols>
  <sheetData>
    <row r="1" spans="1:14" ht="20.25" customHeight="1">
      <c r="A1" s="143" t="s">
        <v>440</v>
      </c>
      <c r="B1" s="155" t="s">
        <v>458</v>
      </c>
      <c r="C1" s="152" t="s">
        <v>442</v>
      </c>
      <c r="D1" s="152"/>
      <c r="E1" s="152"/>
      <c r="F1" s="152"/>
      <c r="G1" s="152" t="s">
        <v>446</v>
      </c>
      <c r="H1" s="152"/>
      <c r="I1" s="150" t="s">
        <v>447</v>
      </c>
      <c r="J1" s="156" t="s">
        <v>162</v>
      </c>
      <c r="K1" s="155" t="s">
        <v>159</v>
      </c>
      <c r="L1" s="152" t="s">
        <v>448</v>
      </c>
      <c r="M1" s="152" t="s">
        <v>449</v>
      </c>
      <c r="N1" s="150" t="s">
        <v>456</v>
      </c>
    </row>
    <row r="2" spans="1:14" ht="75.75" customHeight="1">
      <c r="A2" s="143"/>
      <c r="B2" s="155"/>
      <c r="C2" s="79" t="s">
        <v>459</v>
      </c>
      <c r="D2" s="85" t="s">
        <v>450</v>
      </c>
      <c r="E2" s="81" t="s">
        <v>444</v>
      </c>
      <c r="F2" s="82" t="s">
        <v>443</v>
      </c>
      <c r="G2" s="85" t="s">
        <v>457</v>
      </c>
      <c r="H2" s="82" t="s">
        <v>445</v>
      </c>
      <c r="I2" s="150"/>
      <c r="J2" s="157"/>
      <c r="K2" s="155"/>
      <c r="L2" s="152"/>
      <c r="M2" s="152"/>
      <c r="N2" s="150"/>
    </row>
    <row r="3" spans="1:14" ht="286.2" customHeight="1">
      <c r="A3" s="78">
        <v>1</v>
      </c>
      <c r="B3" s="80">
        <v>3</v>
      </c>
      <c r="C3" s="25" t="s">
        <v>460</v>
      </c>
      <c r="D3" s="25" t="s">
        <v>451</v>
      </c>
      <c r="E3" s="25" t="s">
        <v>465</v>
      </c>
      <c r="F3" s="35" t="s">
        <v>452</v>
      </c>
      <c r="G3" s="27" t="s">
        <v>453</v>
      </c>
      <c r="H3" s="87">
        <v>4470</v>
      </c>
      <c r="I3" s="90" t="s">
        <v>462</v>
      </c>
      <c r="J3" s="91">
        <v>32.24</v>
      </c>
      <c r="K3" s="86">
        <f>1265.78*J3</f>
        <v>40808.747200000005</v>
      </c>
      <c r="L3" s="25" t="s">
        <v>538</v>
      </c>
      <c r="M3" s="25" t="s">
        <v>463</v>
      </c>
      <c r="N3" s="57" t="s">
        <v>455</v>
      </c>
    </row>
    <row r="4" spans="1:14" ht="205.8" customHeight="1">
      <c r="A4" s="24">
        <v>2</v>
      </c>
      <c r="B4" s="84">
        <v>4</v>
      </c>
      <c r="C4" s="25" t="s">
        <v>460</v>
      </c>
      <c r="D4" s="25" t="s">
        <v>478</v>
      </c>
      <c r="E4" s="88">
        <v>4826.8</v>
      </c>
      <c r="F4" s="89" t="s">
        <v>441</v>
      </c>
      <c r="G4" s="25" t="s">
        <v>479</v>
      </c>
      <c r="H4" s="82">
        <v>3260.1</v>
      </c>
      <c r="I4" s="83">
        <f>E4-H4</f>
        <v>1566.7000000000003</v>
      </c>
      <c r="J4" s="28">
        <v>32.549999999999997</v>
      </c>
      <c r="K4" s="11">
        <f>I4*J4</f>
        <v>50996.085000000006</v>
      </c>
      <c r="L4" s="25" t="s">
        <v>539</v>
      </c>
      <c r="M4" s="25" t="s">
        <v>480</v>
      </c>
      <c r="N4" s="57" t="s">
        <v>455</v>
      </c>
    </row>
    <row r="5" spans="1:14" ht="218.4" customHeight="1">
      <c r="A5" s="24">
        <v>3</v>
      </c>
      <c r="B5" s="92">
        <v>5</v>
      </c>
      <c r="C5" s="25" t="s">
        <v>461</v>
      </c>
      <c r="D5" s="25" t="s">
        <v>481</v>
      </c>
      <c r="E5" s="88">
        <v>17149</v>
      </c>
      <c r="F5" s="89" t="s">
        <v>464</v>
      </c>
      <c r="G5" s="25" t="s">
        <v>482</v>
      </c>
      <c r="H5" s="82">
        <v>13790</v>
      </c>
      <c r="I5" s="83">
        <f>E5-H5</f>
        <v>3359</v>
      </c>
      <c r="J5" s="28">
        <v>32.04</v>
      </c>
      <c r="K5" s="11">
        <f>I5*J5</f>
        <v>107622.36</v>
      </c>
      <c r="L5" s="25" t="s">
        <v>540</v>
      </c>
      <c r="M5" s="25" t="s">
        <v>483</v>
      </c>
      <c r="N5" s="57" t="s">
        <v>455</v>
      </c>
    </row>
    <row r="6" spans="1:14" s="5" customFormat="1" ht="102.75" customHeight="1">
      <c r="A6" s="160" t="s">
        <v>558</v>
      </c>
      <c r="B6" s="160"/>
      <c r="C6" s="160"/>
      <c r="D6" s="160"/>
      <c r="E6" s="160"/>
      <c r="F6" s="160"/>
      <c r="G6" s="160"/>
      <c r="H6" s="160"/>
      <c r="I6" s="160"/>
      <c r="J6" s="160"/>
      <c r="K6" s="160"/>
      <c r="L6" s="160"/>
      <c r="M6" s="160"/>
      <c r="N6" s="13"/>
    </row>
  </sheetData>
  <mergeCells count="11">
    <mergeCell ref="A6:M6"/>
    <mergeCell ref="L1:L2"/>
    <mergeCell ref="M1:M2"/>
    <mergeCell ref="N1:N2"/>
    <mergeCell ref="B1:B2"/>
    <mergeCell ref="A1:A2"/>
    <mergeCell ref="C1:F1"/>
    <mergeCell ref="G1:H1"/>
    <mergeCell ref="I1:I2"/>
    <mergeCell ref="J1:J2"/>
    <mergeCell ref="K1:K2"/>
  </mergeCells>
  <phoneticPr fontId="1" type="noConversion"/>
  <printOptions horizontalCentered="1"/>
  <pageMargins left="0" right="0" top="0.78740157480314965" bottom="0.74803149606299213" header="0.31496062992125984" footer="0.31496062992125984"/>
  <pageSetup paperSize="9" orientation="landscape" r:id="rId1"/>
  <headerFooter>
    <oddHeader>&amp;L&amp;"標楷體,粗體"附表六、被告淑玲等以三角轉單轉取差價一覽表[犯罪事實一、(三)]部分</oddHeader>
    <oddFooter>第 &amp;P 頁，共 &amp;N 頁</oddFooter>
  </headerFooter>
</worksheet>
</file>

<file path=xl/worksheets/sheet8.xml><?xml version="1.0" encoding="utf-8"?>
<worksheet xmlns="http://schemas.openxmlformats.org/spreadsheetml/2006/main" xmlns:r="http://schemas.openxmlformats.org/officeDocument/2006/relationships">
  <sheetPr>
    <tabColor rgb="FF92D050"/>
  </sheetPr>
  <dimension ref="A1:J47"/>
  <sheetViews>
    <sheetView topLeftCell="A44" zoomScale="98" zoomScaleNormal="98" workbookViewId="0">
      <selection activeCell="L47" sqref="L47"/>
    </sheetView>
  </sheetViews>
  <sheetFormatPr defaultRowHeight="16.2"/>
  <cols>
    <col min="1" max="1" width="6.88671875" customWidth="1"/>
    <col min="2" max="2" width="9" style="1"/>
    <col min="3" max="3" width="14.109375" style="52" customWidth="1"/>
    <col min="4" max="4" width="13" style="53" customWidth="1"/>
    <col min="5" max="5" width="11.44140625" style="54" customWidth="1"/>
    <col min="6" max="6" width="8.77734375" customWidth="1"/>
    <col min="7" max="7" width="10.33203125" style="55" customWidth="1"/>
    <col min="8" max="8" width="17.109375" style="71" customWidth="1"/>
    <col min="9" max="9" width="14.44140625" style="22" customWidth="1"/>
    <col min="10" max="10" width="25.21875" style="3" customWidth="1"/>
  </cols>
  <sheetData>
    <row r="1" spans="1:10" ht="36" customHeight="1">
      <c r="A1" s="143" t="s">
        <v>8</v>
      </c>
      <c r="B1" s="144" t="s">
        <v>337</v>
      </c>
      <c r="C1" s="145"/>
      <c r="D1" s="145"/>
      <c r="E1" s="146"/>
      <c r="F1" s="150" t="s">
        <v>439</v>
      </c>
      <c r="G1" s="150"/>
      <c r="H1" s="167"/>
      <c r="I1" s="150"/>
      <c r="J1" s="152" t="s">
        <v>248</v>
      </c>
    </row>
    <row r="2" spans="1:10" ht="45.75" customHeight="1">
      <c r="A2" s="143"/>
      <c r="B2" s="101" t="s">
        <v>335</v>
      </c>
      <c r="C2" s="51" t="s">
        <v>427</v>
      </c>
      <c r="D2" s="15" t="s">
        <v>596</v>
      </c>
      <c r="E2" s="15" t="s">
        <v>597</v>
      </c>
      <c r="F2" s="50" t="s">
        <v>335</v>
      </c>
      <c r="G2" s="58" t="s">
        <v>338</v>
      </c>
      <c r="H2" s="102" t="s">
        <v>336</v>
      </c>
      <c r="I2" s="102" t="s">
        <v>360</v>
      </c>
      <c r="J2" s="152"/>
    </row>
    <row r="3" spans="1:10" ht="35.1" customHeight="1">
      <c r="A3" s="50">
        <v>1</v>
      </c>
      <c r="B3" s="101">
        <v>1010719</v>
      </c>
      <c r="C3" s="59">
        <v>29974.15</v>
      </c>
      <c r="D3" s="32" t="s">
        <v>601</v>
      </c>
      <c r="E3" s="56" t="s">
        <v>250</v>
      </c>
      <c r="F3" s="162">
        <v>1010627</v>
      </c>
      <c r="G3" s="163">
        <v>100000</v>
      </c>
      <c r="H3" s="164" t="s">
        <v>361</v>
      </c>
      <c r="I3" s="165" t="s">
        <v>362</v>
      </c>
      <c r="J3" s="74" t="s">
        <v>339</v>
      </c>
    </row>
    <row r="4" spans="1:10" ht="35.1" customHeight="1">
      <c r="A4" s="50">
        <v>2</v>
      </c>
      <c r="B4" s="101">
        <v>1010831</v>
      </c>
      <c r="C4" s="59">
        <v>11974.15</v>
      </c>
      <c r="D4" s="32" t="s">
        <v>428</v>
      </c>
      <c r="E4" s="56" t="s">
        <v>250</v>
      </c>
      <c r="F4" s="162"/>
      <c r="G4" s="163"/>
      <c r="H4" s="164"/>
      <c r="I4" s="165"/>
      <c r="J4" s="74" t="s">
        <v>340</v>
      </c>
    </row>
    <row r="5" spans="1:10" ht="35.1" customHeight="1">
      <c r="A5" s="50">
        <v>3</v>
      </c>
      <c r="B5" s="101">
        <v>1010920</v>
      </c>
      <c r="C5" s="59">
        <v>19974.14</v>
      </c>
      <c r="D5" s="32" t="s">
        <v>428</v>
      </c>
      <c r="E5" s="56" t="s">
        <v>250</v>
      </c>
      <c r="F5" s="162"/>
      <c r="G5" s="163"/>
      <c r="H5" s="164"/>
      <c r="I5" s="165"/>
      <c r="J5" s="74" t="s">
        <v>340</v>
      </c>
    </row>
    <row r="6" spans="1:10" ht="30.15" customHeight="1">
      <c r="A6" s="50">
        <v>4</v>
      </c>
      <c r="B6" s="101">
        <v>1011003</v>
      </c>
      <c r="C6" s="59">
        <v>34974.14</v>
      </c>
      <c r="D6" s="32" t="s">
        <v>428</v>
      </c>
      <c r="E6" s="56" t="s">
        <v>249</v>
      </c>
      <c r="F6" s="162" t="s">
        <v>366</v>
      </c>
      <c r="G6" s="163">
        <v>200000</v>
      </c>
      <c r="H6" s="164" t="s">
        <v>363</v>
      </c>
      <c r="I6" s="161" t="s">
        <v>364</v>
      </c>
      <c r="J6" s="74" t="s">
        <v>341</v>
      </c>
    </row>
    <row r="7" spans="1:10" ht="30.15" customHeight="1">
      <c r="A7" s="50">
        <v>5</v>
      </c>
      <c r="B7" s="101">
        <v>1011016</v>
      </c>
      <c r="C7" s="59">
        <v>19974.13</v>
      </c>
      <c r="D7" s="32" t="s">
        <v>428</v>
      </c>
      <c r="E7" s="56" t="s">
        <v>250</v>
      </c>
      <c r="F7" s="162"/>
      <c r="G7" s="163"/>
      <c r="H7" s="164"/>
      <c r="I7" s="161"/>
      <c r="J7" s="74" t="s">
        <v>342</v>
      </c>
    </row>
    <row r="8" spans="1:10" ht="30.15" customHeight="1">
      <c r="A8" s="50">
        <v>6</v>
      </c>
      <c r="B8" s="101">
        <v>1011114</v>
      </c>
      <c r="C8" s="59">
        <v>14974.13</v>
      </c>
      <c r="D8" s="32" t="s">
        <v>428</v>
      </c>
      <c r="E8" s="56" t="s">
        <v>250</v>
      </c>
      <c r="F8" s="162"/>
      <c r="G8" s="163"/>
      <c r="H8" s="164"/>
      <c r="I8" s="161"/>
      <c r="J8" s="74" t="s">
        <v>343</v>
      </c>
    </row>
    <row r="9" spans="1:10" ht="30.15" customHeight="1">
      <c r="A9" s="50">
        <v>7</v>
      </c>
      <c r="B9" s="101">
        <v>1011205</v>
      </c>
      <c r="C9" s="59">
        <v>49974.13</v>
      </c>
      <c r="D9" s="32" t="s">
        <v>428</v>
      </c>
      <c r="E9" s="56" t="s">
        <v>250</v>
      </c>
      <c r="F9" s="162"/>
      <c r="G9" s="163"/>
      <c r="H9" s="164"/>
      <c r="I9" s="161"/>
      <c r="J9" s="74" t="s">
        <v>344</v>
      </c>
    </row>
    <row r="10" spans="1:10" ht="30.15" customHeight="1">
      <c r="A10" s="50">
        <v>8</v>
      </c>
      <c r="B10" s="101">
        <v>1011207</v>
      </c>
      <c r="C10" s="59">
        <v>49974.13</v>
      </c>
      <c r="D10" s="32" t="s">
        <v>428</v>
      </c>
      <c r="E10" s="56" t="s">
        <v>250</v>
      </c>
      <c r="F10" s="162"/>
      <c r="G10" s="163"/>
      <c r="H10" s="164"/>
      <c r="I10" s="161"/>
      <c r="J10" s="74" t="s">
        <v>345</v>
      </c>
    </row>
    <row r="11" spans="1:10" ht="30.15" customHeight="1">
      <c r="A11" s="50">
        <v>9</v>
      </c>
      <c r="B11" s="101">
        <v>1011212</v>
      </c>
      <c r="C11" s="59">
        <v>29974.13</v>
      </c>
      <c r="D11" s="32" t="s">
        <v>428</v>
      </c>
      <c r="E11" s="56" t="s">
        <v>250</v>
      </c>
      <c r="F11" s="162"/>
      <c r="G11" s="163"/>
      <c r="H11" s="164"/>
      <c r="I11" s="161"/>
      <c r="J11" s="74" t="s">
        <v>345</v>
      </c>
    </row>
    <row r="12" spans="1:10" ht="31.65" customHeight="1">
      <c r="A12" s="50">
        <v>10</v>
      </c>
      <c r="B12" s="101">
        <v>1011205</v>
      </c>
      <c r="C12" s="59">
        <v>49974.13</v>
      </c>
      <c r="D12" s="60" t="s">
        <v>429</v>
      </c>
      <c r="E12" s="56" t="s">
        <v>249</v>
      </c>
      <c r="F12" s="162" t="s">
        <v>365</v>
      </c>
      <c r="G12" s="163">
        <v>200000</v>
      </c>
      <c r="H12" s="166" t="s">
        <v>396</v>
      </c>
      <c r="I12" s="161" t="s">
        <v>368</v>
      </c>
      <c r="J12" s="74" t="s">
        <v>358</v>
      </c>
    </row>
    <row r="13" spans="1:10" ht="31.65" customHeight="1">
      <c r="A13" s="50">
        <v>11</v>
      </c>
      <c r="B13" s="101">
        <v>1011205</v>
      </c>
      <c r="C13" s="59">
        <v>49974.13</v>
      </c>
      <c r="D13" s="60" t="s">
        <v>429</v>
      </c>
      <c r="E13" s="56" t="s">
        <v>249</v>
      </c>
      <c r="F13" s="162"/>
      <c r="G13" s="163"/>
      <c r="H13" s="166"/>
      <c r="I13" s="161"/>
      <c r="J13" s="75" t="s">
        <v>359</v>
      </c>
    </row>
    <row r="14" spans="1:10" ht="35.1" customHeight="1">
      <c r="A14" s="50">
        <v>12</v>
      </c>
      <c r="B14" s="101">
        <v>1011207</v>
      </c>
      <c r="C14" s="59">
        <v>49974.13</v>
      </c>
      <c r="D14" s="60" t="s">
        <v>429</v>
      </c>
      <c r="E14" s="56" t="s">
        <v>249</v>
      </c>
      <c r="F14" s="162"/>
      <c r="G14" s="163"/>
      <c r="H14" s="166"/>
      <c r="I14" s="61" t="s">
        <v>400</v>
      </c>
      <c r="J14" s="74"/>
    </row>
    <row r="15" spans="1:10" ht="35.1" customHeight="1">
      <c r="A15" s="50">
        <v>13</v>
      </c>
      <c r="B15" s="101">
        <v>1020110</v>
      </c>
      <c r="C15" s="59">
        <v>49974.13</v>
      </c>
      <c r="D15" s="60" t="s">
        <v>429</v>
      </c>
      <c r="E15" s="56" t="s">
        <v>249</v>
      </c>
      <c r="F15" s="162"/>
      <c r="G15" s="163"/>
      <c r="H15" s="166"/>
      <c r="I15" s="17" t="s">
        <v>370</v>
      </c>
      <c r="J15" s="74" t="s">
        <v>346</v>
      </c>
    </row>
    <row r="16" spans="1:10" ht="46.2" customHeight="1">
      <c r="A16" s="50">
        <v>14</v>
      </c>
      <c r="B16" s="101">
        <v>1020111</v>
      </c>
      <c r="C16" s="59">
        <v>49974.13</v>
      </c>
      <c r="D16" s="32" t="s">
        <v>428</v>
      </c>
      <c r="E16" s="56" t="s">
        <v>250</v>
      </c>
      <c r="F16" s="62" t="s">
        <v>369</v>
      </c>
      <c r="G16" s="63">
        <v>50000</v>
      </c>
      <c r="H16" s="32" t="s">
        <v>363</v>
      </c>
      <c r="I16" s="17" t="s">
        <v>395</v>
      </c>
      <c r="J16" s="74"/>
    </row>
    <row r="17" spans="1:10" ht="35.1" customHeight="1">
      <c r="A17" s="50">
        <v>15</v>
      </c>
      <c r="B17" s="101">
        <v>1020117</v>
      </c>
      <c r="C17" s="59">
        <v>99974.13</v>
      </c>
      <c r="D17" s="60" t="s">
        <v>429</v>
      </c>
      <c r="E17" s="56" t="s">
        <v>249</v>
      </c>
      <c r="F17" s="62" t="s">
        <v>371</v>
      </c>
      <c r="G17" s="63">
        <v>100000</v>
      </c>
      <c r="H17" s="72" t="s">
        <v>430</v>
      </c>
      <c r="I17" s="17" t="s">
        <v>372</v>
      </c>
      <c r="J17" s="74" t="s">
        <v>346</v>
      </c>
    </row>
    <row r="18" spans="1:10" ht="35.1" customHeight="1">
      <c r="A18" s="50">
        <v>16</v>
      </c>
      <c r="B18" s="101">
        <v>1020219</v>
      </c>
      <c r="C18" s="59">
        <v>99974.13</v>
      </c>
      <c r="D18" s="60" t="s">
        <v>429</v>
      </c>
      <c r="E18" s="56" t="s">
        <v>249</v>
      </c>
      <c r="F18" s="62" t="s">
        <v>373</v>
      </c>
      <c r="G18" s="63">
        <v>100000</v>
      </c>
      <c r="H18" s="72" t="s">
        <v>367</v>
      </c>
      <c r="I18" s="17" t="s">
        <v>374</v>
      </c>
      <c r="J18" s="74" t="s">
        <v>347</v>
      </c>
    </row>
    <row r="19" spans="1:10" ht="35.1" customHeight="1">
      <c r="A19" s="50">
        <v>17</v>
      </c>
      <c r="B19" s="101">
        <v>1020221</v>
      </c>
      <c r="C19" s="59">
        <v>37974.14</v>
      </c>
      <c r="D19" s="32" t="s">
        <v>428</v>
      </c>
      <c r="E19" s="56" t="s">
        <v>250</v>
      </c>
      <c r="F19" s="62"/>
      <c r="G19" s="63"/>
      <c r="H19" s="32"/>
      <c r="I19" s="17" t="s">
        <v>397</v>
      </c>
      <c r="J19" s="74"/>
    </row>
    <row r="20" spans="1:10" ht="38.1" customHeight="1">
      <c r="A20" s="50">
        <v>18</v>
      </c>
      <c r="B20" s="101">
        <v>1020308</v>
      </c>
      <c r="C20" s="59">
        <v>99974.15</v>
      </c>
      <c r="D20" s="60" t="s">
        <v>429</v>
      </c>
      <c r="E20" s="56" t="s">
        <v>249</v>
      </c>
      <c r="F20" s="62" t="s">
        <v>375</v>
      </c>
      <c r="G20" s="63">
        <v>100000</v>
      </c>
      <c r="H20" s="72" t="s">
        <v>367</v>
      </c>
      <c r="I20" s="17" t="s">
        <v>376</v>
      </c>
      <c r="J20" s="74" t="s">
        <v>355</v>
      </c>
    </row>
    <row r="21" spans="1:10" ht="38.1" customHeight="1">
      <c r="A21" s="50">
        <v>19</v>
      </c>
      <c r="B21" s="101">
        <v>1020311</v>
      </c>
      <c r="C21" s="59">
        <v>99974.15</v>
      </c>
      <c r="D21" s="60" t="s">
        <v>429</v>
      </c>
      <c r="E21" s="56" t="s">
        <v>249</v>
      </c>
      <c r="F21" s="62" t="s">
        <v>378</v>
      </c>
      <c r="G21" s="63">
        <v>100000</v>
      </c>
      <c r="H21" s="72" t="s">
        <v>396</v>
      </c>
      <c r="I21" s="17" t="s">
        <v>379</v>
      </c>
      <c r="J21" s="74" t="s">
        <v>349</v>
      </c>
    </row>
    <row r="22" spans="1:10" ht="35.1" customHeight="1">
      <c r="A22" s="50">
        <v>20</v>
      </c>
      <c r="B22" s="101">
        <v>1020311</v>
      </c>
      <c r="C22" s="59">
        <v>49974.15</v>
      </c>
      <c r="D22" s="32" t="s">
        <v>428</v>
      </c>
      <c r="E22" s="46" t="s">
        <v>250</v>
      </c>
      <c r="F22" s="162" t="s">
        <v>377</v>
      </c>
      <c r="G22" s="163">
        <v>100000</v>
      </c>
      <c r="H22" s="164" t="s">
        <v>398</v>
      </c>
      <c r="I22" s="17" t="s">
        <v>380</v>
      </c>
      <c r="J22" s="74" t="s">
        <v>348</v>
      </c>
    </row>
    <row r="23" spans="1:10" ht="35.1" customHeight="1">
      <c r="A23" s="50">
        <v>21</v>
      </c>
      <c r="B23" s="101">
        <v>1020311</v>
      </c>
      <c r="C23" s="59">
        <v>49974.15</v>
      </c>
      <c r="D23" s="32" t="s">
        <v>428</v>
      </c>
      <c r="E23" s="56" t="s">
        <v>250</v>
      </c>
      <c r="F23" s="162"/>
      <c r="G23" s="163"/>
      <c r="H23" s="164"/>
      <c r="I23" s="17" t="s">
        <v>399</v>
      </c>
      <c r="J23" s="74"/>
    </row>
    <row r="24" spans="1:10" ht="50.1" customHeight="1">
      <c r="A24" s="50">
        <v>22</v>
      </c>
      <c r="B24" s="101">
        <v>1020417</v>
      </c>
      <c r="C24" s="59">
        <v>99974.17</v>
      </c>
      <c r="D24" s="60" t="s">
        <v>429</v>
      </c>
      <c r="E24" s="56" t="s">
        <v>249</v>
      </c>
      <c r="F24" s="62" t="s">
        <v>381</v>
      </c>
      <c r="G24" s="63">
        <v>100000</v>
      </c>
      <c r="H24" s="73" t="s">
        <v>409</v>
      </c>
      <c r="I24" s="17" t="s">
        <v>410</v>
      </c>
      <c r="J24" s="74"/>
    </row>
    <row r="25" spans="1:10" ht="50.1" customHeight="1">
      <c r="A25" s="50">
        <v>23</v>
      </c>
      <c r="B25" s="101">
        <v>1020418</v>
      </c>
      <c r="C25" s="59">
        <v>49974.17</v>
      </c>
      <c r="D25" s="32" t="s">
        <v>428</v>
      </c>
      <c r="E25" s="56" t="s">
        <v>250</v>
      </c>
      <c r="F25" s="62" t="s">
        <v>382</v>
      </c>
      <c r="G25" s="63">
        <v>50000</v>
      </c>
      <c r="H25" s="32" t="s">
        <v>363</v>
      </c>
      <c r="I25" s="17" t="s">
        <v>411</v>
      </c>
      <c r="J25" s="74"/>
    </row>
    <row r="26" spans="1:10" ht="50.1" customHeight="1">
      <c r="A26" s="50">
        <v>24</v>
      </c>
      <c r="B26" s="101">
        <v>1020508</v>
      </c>
      <c r="C26" s="59">
        <v>99988</v>
      </c>
      <c r="D26" s="64" t="s">
        <v>401</v>
      </c>
      <c r="E26" s="56" t="s">
        <v>249</v>
      </c>
      <c r="F26" s="62" t="s">
        <v>425</v>
      </c>
      <c r="G26" s="65" t="s">
        <v>425</v>
      </c>
      <c r="H26" s="62" t="s">
        <v>425</v>
      </c>
      <c r="I26" s="61" t="s">
        <v>402</v>
      </c>
      <c r="J26" s="74"/>
    </row>
    <row r="27" spans="1:10" ht="50.1" customHeight="1">
      <c r="A27" s="50">
        <v>25</v>
      </c>
      <c r="B27" s="101">
        <v>1020517</v>
      </c>
      <c r="C27" s="59">
        <v>99974.16</v>
      </c>
      <c r="D27" s="32" t="s">
        <v>428</v>
      </c>
      <c r="E27" s="56" t="s">
        <v>250</v>
      </c>
      <c r="F27" s="62" t="s">
        <v>385</v>
      </c>
      <c r="G27" s="63">
        <v>100000</v>
      </c>
      <c r="H27" s="32" t="s">
        <v>363</v>
      </c>
      <c r="I27" s="17" t="s">
        <v>412</v>
      </c>
      <c r="J27" s="74"/>
    </row>
    <row r="28" spans="1:10" ht="35.1" customHeight="1">
      <c r="A28" s="50">
        <v>26</v>
      </c>
      <c r="B28" s="101">
        <v>1020520</v>
      </c>
      <c r="C28" s="59">
        <v>99974.17</v>
      </c>
      <c r="D28" s="60" t="s">
        <v>429</v>
      </c>
      <c r="E28" s="46" t="s">
        <v>249</v>
      </c>
      <c r="F28" s="62" t="s">
        <v>383</v>
      </c>
      <c r="G28" s="63">
        <v>100000</v>
      </c>
      <c r="H28" s="72" t="s">
        <v>367</v>
      </c>
      <c r="I28" s="17" t="s">
        <v>384</v>
      </c>
      <c r="J28" s="74" t="s">
        <v>350</v>
      </c>
    </row>
    <row r="29" spans="1:10" ht="35.1" customHeight="1">
      <c r="A29" s="50">
        <v>27</v>
      </c>
      <c r="B29" s="101">
        <v>1020603</v>
      </c>
      <c r="C29" s="59">
        <v>99974.17</v>
      </c>
      <c r="D29" s="60" t="s">
        <v>429</v>
      </c>
      <c r="E29" s="56" t="s">
        <v>249</v>
      </c>
      <c r="F29" s="62" t="s">
        <v>386</v>
      </c>
      <c r="G29" s="63">
        <v>100000</v>
      </c>
      <c r="H29" s="72" t="s">
        <v>367</v>
      </c>
      <c r="I29" s="17" t="s">
        <v>414</v>
      </c>
      <c r="J29" s="74" t="s">
        <v>351</v>
      </c>
    </row>
    <row r="30" spans="1:10" ht="50.1" customHeight="1">
      <c r="A30" s="50">
        <v>28</v>
      </c>
      <c r="B30" s="101">
        <v>1020605</v>
      </c>
      <c r="C30" s="59">
        <v>99947</v>
      </c>
      <c r="D30" s="46" t="s">
        <v>603</v>
      </c>
      <c r="E30" s="56" t="s">
        <v>599</v>
      </c>
      <c r="F30" s="62" t="s">
        <v>413</v>
      </c>
      <c r="G30" s="63">
        <v>100000</v>
      </c>
      <c r="H30" s="46" t="s">
        <v>392</v>
      </c>
      <c r="I30" s="17" t="s">
        <v>415</v>
      </c>
      <c r="J30" s="74"/>
    </row>
    <row r="31" spans="1:10" ht="35.1" customHeight="1">
      <c r="A31" s="50">
        <v>29</v>
      </c>
      <c r="B31" s="101">
        <v>1020627</v>
      </c>
      <c r="C31" s="59">
        <v>99974.15</v>
      </c>
      <c r="D31" s="60" t="s">
        <v>602</v>
      </c>
      <c r="E31" s="56" t="s">
        <v>249</v>
      </c>
      <c r="F31" s="62" t="s">
        <v>387</v>
      </c>
      <c r="G31" s="63">
        <v>100000</v>
      </c>
      <c r="H31" s="72" t="s">
        <v>363</v>
      </c>
      <c r="I31" s="17" t="s">
        <v>388</v>
      </c>
      <c r="J31" s="74" t="s">
        <v>432</v>
      </c>
    </row>
    <row r="32" spans="1:10" ht="49.65" customHeight="1">
      <c r="A32" s="50">
        <v>30</v>
      </c>
      <c r="B32" s="101">
        <v>1020705</v>
      </c>
      <c r="C32" s="59">
        <v>79942.5</v>
      </c>
      <c r="D32" s="46" t="s">
        <v>390</v>
      </c>
      <c r="E32" s="56" t="s">
        <v>250</v>
      </c>
      <c r="F32" s="62" t="s">
        <v>389</v>
      </c>
      <c r="G32" s="63">
        <v>80000</v>
      </c>
      <c r="H32" s="46" t="s">
        <v>392</v>
      </c>
      <c r="I32" s="17" t="s">
        <v>417</v>
      </c>
      <c r="J32" s="74" t="s">
        <v>352</v>
      </c>
    </row>
    <row r="33" spans="1:10" ht="50.25" customHeight="1">
      <c r="A33" s="50">
        <v>31</v>
      </c>
      <c r="B33" s="101">
        <v>1020711</v>
      </c>
      <c r="C33" s="59">
        <v>29975</v>
      </c>
      <c r="D33" s="46" t="s">
        <v>390</v>
      </c>
      <c r="E33" s="56" t="s">
        <v>250</v>
      </c>
      <c r="F33" s="162" t="s">
        <v>416</v>
      </c>
      <c r="G33" s="163">
        <v>274793</v>
      </c>
      <c r="H33" s="166" t="s">
        <v>392</v>
      </c>
      <c r="I33" s="17" t="s">
        <v>418</v>
      </c>
      <c r="J33" s="74"/>
    </row>
    <row r="34" spans="1:10" ht="40.65" customHeight="1">
      <c r="A34" s="50">
        <v>32</v>
      </c>
      <c r="B34" s="101">
        <v>1020814</v>
      </c>
      <c r="C34" s="59">
        <v>89977</v>
      </c>
      <c r="D34" s="46" t="s">
        <v>251</v>
      </c>
      <c r="E34" s="56" t="s">
        <v>250</v>
      </c>
      <c r="F34" s="162"/>
      <c r="G34" s="163"/>
      <c r="H34" s="166"/>
      <c r="I34" s="17" t="s">
        <v>391</v>
      </c>
      <c r="J34" s="74" t="s">
        <v>353</v>
      </c>
    </row>
    <row r="35" spans="1:10" ht="44.4" customHeight="1">
      <c r="A35" s="50">
        <v>33</v>
      </c>
      <c r="B35" s="101">
        <v>1020719</v>
      </c>
      <c r="C35" s="59">
        <v>99943.01</v>
      </c>
      <c r="D35" s="46" t="s">
        <v>403</v>
      </c>
      <c r="E35" s="56" t="s">
        <v>249</v>
      </c>
      <c r="F35" s="62" t="s">
        <v>425</v>
      </c>
      <c r="G35" s="65" t="s">
        <v>425</v>
      </c>
      <c r="H35" s="62" t="s">
        <v>425</v>
      </c>
      <c r="I35" s="61" t="s">
        <v>404</v>
      </c>
      <c r="J35" s="74"/>
    </row>
    <row r="36" spans="1:10" ht="50.1" customHeight="1">
      <c r="A36" s="50">
        <v>34</v>
      </c>
      <c r="B36" s="101">
        <v>1020816</v>
      </c>
      <c r="C36" s="59">
        <v>199952.5</v>
      </c>
      <c r="D36" s="46" t="s">
        <v>252</v>
      </c>
      <c r="E36" s="56" t="s">
        <v>249</v>
      </c>
      <c r="F36" s="62" t="s">
        <v>419</v>
      </c>
      <c r="G36" s="63">
        <v>200000</v>
      </c>
      <c r="H36" s="46" t="s">
        <v>438</v>
      </c>
      <c r="I36" s="61" t="s">
        <v>420</v>
      </c>
      <c r="J36" s="74"/>
    </row>
    <row r="37" spans="1:10" ht="50.1" customHeight="1">
      <c r="A37" s="50">
        <v>35</v>
      </c>
      <c r="B37" s="101">
        <v>1020906</v>
      </c>
      <c r="C37" s="59">
        <v>152050</v>
      </c>
      <c r="D37" s="46" t="s">
        <v>604</v>
      </c>
      <c r="E37" s="56" t="s">
        <v>249</v>
      </c>
      <c r="F37" s="62" t="s">
        <v>393</v>
      </c>
      <c r="G37" s="63">
        <v>152097.5</v>
      </c>
      <c r="H37" s="46" t="s">
        <v>570</v>
      </c>
      <c r="I37" s="17" t="s">
        <v>571</v>
      </c>
      <c r="J37" s="75" t="s">
        <v>356</v>
      </c>
    </row>
    <row r="38" spans="1:10" ht="50.1" customHeight="1">
      <c r="A38" s="50">
        <v>36</v>
      </c>
      <c r="B38" s="101">
        <v>1020910</v>
      </c>
      <c r="C38" s="59">
        <v>39582.5</v>
      </c>
      <c r="D38" s="46" t="s">
        <v>256</v>
      </c>
      <c r="E38" s="56" t="s">
        <v>250</v>
      </c>
      <c r="F38" s="62" t="s">
        <v>394</v>
      </c>
      <c r="G38" s="63">
        <v>39650</v>
      </c>
      <c r="H38" s="46" t="s">
        <v>392</v>
      </c>
      <c r="I38" s="17" t="s">
        <v>423</v>
      </c>
      <c r="J38" s="75" t="s">
        <v>357</v>
      </c>
    </row>
    <row r="39" spans="1:10" ht="50.1" customHeight="1">
      <c r="A39" s="50">
        <v>37</v>
      </c>
      <c r="B39" s="101">
        <v>1021119</v>
      </c>
      <c r="C39" s="59">
        <v>49972.5</v>
      </c>
      <c r="D39" s="46" t="s">
        <v>251</v>
      </c>
      <c r="E39" s="56" t="s">
        <v>250</v>
      </c>
      <c r="F39" s="62"/>
      <c r="G39" s="63">
        <v>50000</v>
      </c>
      <c r="H39" s="66"/>
      <c r="I39" s="17"/>
      <c r="J39" s="75" t="s">
        <v>357</v>
      </c>
    </row>
    <row r="40" spans="1:10" ht="52.05" customHeight="1">
      <c r="A40" s="50">
        <v>38</v>
      </c>
      <c r="B40" s="47">
        <v>1020924</v>
      </c>
      <c r="C40" s="70">
        <v>26311</v>
      </c>
      <c r="D40" s="46" t="s">
        <v>421</v>
      </c>
      <c r="E40" s="56" t="s">
        <v>600</v>
      </c>
      <c r="F40" s="45">
        <v>1020923</v>
      </c>
      <c r="G40" s="65">
        <v>100000</v>
      </c>
      <c r="H40" s="46" t="s">
        <v>422</v>
      </c>
      <c r="I40" s="61" t="s">
        <v>424</v>
      </c>
      <c r="J40" s="74"/>
    </row>
    <row r="41" spans="1:10" ht="42" customHeight="1">
      <c r="A41" s="50">
        <v>39</v>
      </c>
      <c r="B41" s="47">
        <v>1021015</v>
      </c>
      <c r="C41" s="70">
        <v>97666.82</v>
      </c>
      <c r="D41" s="46" t="s">
        <v>405</v>
      </c>
      <c r="E41" s="56" t="s">
        <v>249</v>
      </c>
      <c r="F41" s="45"/>
      <c r="G41" s="65"/>
      <c r="H41" s="66"/>
      <c r="I41" s="61" t="s">
        <v>406</v>
      </c>
      <c r="J41" s="74"/>
    </row>
    <row r="42" spans="1:10" ht="42" customHeight="1">
      <c r="A42" s="50">
        <v>40</v>
      </c>
      <c r="B42" s="47">
        <v>1021023</v>
      </c>
      <c r="C42" s="70">
        <v>54638.5</v>
      </c>
      <c r="D42" s="46" t="s">
        <v>405</v>
      </c>
      <c r="E42" s="56" t="s">
        <v>249</v>
      </c>
      <c r="F42" s="45"/>
      <c r="G42" s="65"/>
      <c r="H42" s="66"/>
      <c r="I42" s="61" t="s">
        <v>407</v>
      </c>
      <c r="J42" s="74"/>
    </row>
    <row r="43" spans="1:10" ht="52.5" customHeight="1">
      <c r="A43" s="50">
        <v>41</v>
      </c>
      <c r="B43" s="47">
        <v>1021106</v>
      </c>
      <c r="C43" s="70">
        <v>65237.5</v>
      </c>
      <c r="D43" s="46" t="s">
        <v>405</v>
      </c>
      <c r="E43" s="56" t="s">
        <v>249</v>
      </c>
      <c r="F43" s="45">
        <v>1021105</v>
      </c>
      <c r="G43" s="65">
        <v>100000</v>
      </c>
      <c r="H43" s="46" t="s">
        <v>422</v>
      </c>
      <c r="I43" s="61" t="s">
        <v>426</v>
      </c>
      <c r="J43" s="74"/>
    </row>
    <row r="44" spans="1:10" ht="42" customHeight="1">
      <c r="A44" s="50">
        <v>42</v>
      </c>
      <c r="B44" s="47">
        <v>1021115</v>
      </c>
      <c r="C44" s="70">
        <v>92977.5</v>
      </c>
      <c r="D44" s="46" t="s">
        <v>405</v>
      </c>
      <c r="E44" s="56" t="s">
        <v>249</v>
      </c>
      <c r="F44" s="45">
        <v>1021204</v>
      </c>
      <c r="G44" s="65">
        <v>30000</v>
      </c>
      <c r="H44" s="46" t="s">
        <v>422</v>
      </c>
      <c r="I44" s="61" t="s">
        <v>408</v>
      </c>
      <c r="J44" s="74"/>
    </row>
    <row r="45" spans="1:10" ht="36" customHeight="1">
      <c r="A45" s="76">
        <v>43</v>
      </c>
      <c r="B45" s="101">
        <v>1011002</v>
      </c>
      <c r="C45" s="67">
        <v>150000</v>
      </c>
      <c r="D45" s="46" t="s">
        <v>254</v>
      </c>
      <c r="E45" s="56" t="s">
        <v>254</v>
      </c>
      <c r="F45" s="68"/>
      <c r="G45" s="69"/>
      <c r="H45" s="66"/>
      <c r="I45" s="17"/>
      <c r="J45" s="75" t="s">
        <v>354</v>
      </c>
    </row>
    <row r="46" spans="1:10" ht="36" customHeight="1">
      <c r="A46" s="76">
        <v>44</v>
      </c>
      <c r="B46" s="101">
        <v>1011018</v>
      </c>
      <c r="C46" s="67">
        <v>62502.47</v>
      </c>
      <c r="D46" s="46" t="s">
        <v>251</v>
      </c>
      <c r="E46" s="56" t="s">
        <v>605</v>
      </c>
      <c r="F46" s="68"/>
      <c r="G46" s="69"/>
      <c r="H46" s="66"/>
      <c r="I46" s="17"/>
      <c r="J46" s="75" t="s">
        <v>354</v>
      </c>
    </row>
    <row r="47" spans="1:10" ht="171.15" customHeight="1">
      <c r="A47" s="151" t="s">
        <v>606</v>
      </c>
      <c r="B47" s="151"/>
      <c r="C47" s="151"/>
      <c r="D47" s="151"/>
      <c r="E47" s="151"/>
      <c r="F47" s="151"/>
      <c r="G47" s="151"/>
      <c r="H47" s="151"/>
      <c r="I47" s="151"/>
      <c r="J47" s="151"/>
    </row>
  </sheetData>
  <autoFilter ref="A2:J46"/>
  <mergeCells count="23">
    <mergeCell ref="A47:J47"/>
    <mergeCell ref="H33:H34"/>
    <mergeCell ref="G33:G34"/>
    <mergeCell ref="F33:F34"/>
    <mergeCell ref="J1:J2"/>
    <mergeCell ref="F1:I1"/>
    <mergeCell ref="F6:F11"/>
    <mergeCell ref="G6:G11"/>
    <mergeCell ref="H6:H11"/>
    <mergeCell ref="I6:I11"/>
    <mergeCell ref="F22:F23"/>
    <mergeCell ref="G22:G23"/>
    <mergeCell ref="H22:H23"/>
    <mergeCell ref="F12:F15"/>
    <mergeCell ref="G12:G15"/>
    <mergeCell ref="H12:H15"/>
    <mergeCell ref="I12:I13"/>
    <mergeCell ref="A1:A2"/>
    <mergeCell ref="F3:F5"/>
    <mergeCell ref="G3:G5"/>
    <mergeCell ref="H3:H5"/>
    <mergeCell ref="I3:I5"/>
    <mergeCell ref="B1:E1"/>
  </mergeCells>
  <phoneticPr fontId="1" type="noConversion"/>
  <printOptions horizontalCentered="1"/>
  <pageMargins left="0.70866141732283472" right="0.11811023622047245" top="0.74803149606299213" bottom="0.74803149606299213" header="0.31496062992125984" footer="0.31496062992125984"/>
  <pageSetup paperSize="9" orientation="landscape" r:id="rId1"/>
  <headerFooter>
    <oddHeader>&amp;L&amp;"標楷體,粗體"附表七、自銡麗公司華南銀行700970085352號帳戶轉匯相關資料</oddHeader>
    <oddFooter>第 &amp;P 頁，共 &amp;N 頁</oddFooter>
  </headerFooter>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6.2"/>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vt:i4>
      </vt:variant>
      <vt:variant>
        <vt:lpstr>已命名的範圍</vt:lpstr>
      </vt:variant>
      <vt:variant>
        <vt:i4>15</vt:i4>
      </vt:variant>
    </vt:vector>
  </HeadingPairs>
  <TitlesOfParts>
    <vt:vector size="24" baseType="lpstr">
      <vt:lpstr>附表一</vt:lpstr>
      <vt:lpstr>附表二</vt:lpstr>
      <vt:lpstr>附表三</vt:lpstr>
      <vt:lpstr>附表四(一)</vt:lpstr>
      <vt:lpstr>附表四(二)</vt:lpstr>
      <vt:lpstr>附表五</vt:lpstr>
      <vt:lpstr>附表六</vt:lpstr>
      <vt:lpstr>附表七</vt:lpstr>
      <vt:lpstr>Sheet1</vt:lpstr>
      <vt:lpstr>附表一!Print_Area</vt:lpstr>
      <vt:lpstr>附表七!Print_Area</vt:lpstr>
      <vt:lpstr>附表二!Print_Area</vt:lpstr>
      <vt:lpstr>附表三!Print_Area</vt:lpstr>
      <vt:lpstr>附表五!Print_Area</vt:lpstr>
      <vt:lpstr>附表六!Print_Area</vt:lpstr>
      <vt:lpstr>'附表四(一)'!Print_Area</vt:lpstr>
      <vt:lpstr>'附表四(二)'!Print_Area</vt:lpstr>
      <vt:lpstr>附表一!Print_Titles</vt:lpstr>
      <vt:lpstr>附表七!Print_Titles</vt:lpstr>
      <vt:lpstr>附表二!Print_Titles</vt:lpstr>
      <vt:lpstr>附表三!Print_Titles</vt:lpstr>
      <vt:lpstr>附表六!Print_Titles</vt:lpstr>
      <vt:lpstr>'附表四(一)'!Print_Titles</vt:lpstr>
      <vt:lpstr>'附表四(二)'!Print_Titles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林家合</dc:creator>
  <cp:lastModifiedBy>e8321</cp:lastModifiedBy>
  <cp:lastPrinted>2018-09-12T03:04:29Z</cp:lastPrinted>
  <dcterms:created xsi:type="dcterms:W3CDTF">2017-03-30T03:03:33Z</dcterms:created>
  <dcterms:modified xsi:type="dcterms:W3CDTF">2018-09-14T07:13:41Z</dcterms:modified>
</cp:coreProperties>
</file>