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id\Documents\要上傳的民事判決附件\已經宣判上傳\"/>
    </mc:Choice>
  </mc:AlternateContent>
  <bookViews>
    <workbookView xWindow="156" yWindow="144" windowWidth="10344" windowHeight="2328"/>
  </bookViews>
  <sheets>
    <sheet name="附表1" sheetId="1" r:id="rId1"/>
    <sheet name="附表2" sheetId="2" r:id="rId2"/>
    <sheet name="附表3" sheetId="3" r:id="rId3"/>
  </sheets>
  <calcPr calcId="162913"/>
</workbook>
</file>

<file path=xl/calcChain.xml><?xml version="1.0" encoding="utf-8"?>
<calcChain xmlns="http://schemas.openxmlformats.org/spreadsheetml/2006/main">
  <c r="C14" i="1" l="1"/>
  <c r="C7" i="1" l="1"/>
  <c r="D9" i="1"/>
  <c r="E14" i="1" l="1"/>
  <c r="E12" i="1"/>
  <c r="D24" i="3"/>
  <c r="D11" i="2"/>
  <c r="D7" i="2"/>
  <c r="E16" i="2"/>
  <c r="E11" i="2"/>
  <c r="E7" i="2"/>
  <c r="E12" i="2" s="1"/>
  <c r="E15" i="2" s="1"/>
  <c r="E13" i="1"/>
  <c r="C9" i="1"/>
  <c r="C13" i="1"/>
  <c r="C14" i="2"/>
  <c r="C13" i="2"/>
  <c r="C11" i="2"/>
  <c r="C7" i="2"/>
  <c r="E18" i="2" l="1"/>
  <c r="E5" i="1" s="1"/>
  <c r="D12" i="2"/>
  <c r="D18" i="2" s="1"/>
  <c r="C12" i="2"/>
  <c r="C15" i="2" s="1"/>
  <c r="D13" i="1"/>
  <c r="D14" i="1" s="1"/>
  <c r="E8" i="1"/>
  <c r="E9" i="1" s="1"/>
  <c r="C17" i="2" l="1"/>
  <c r="C18" i="2" s="1"/>
</calcChain>
</file>

<file path=xl/sharedStrings.xml><?xml version="1.0" encoding="utf-8"?>
<sst xmlns="http://schemas.openxmlformats.org/spreadsheetml/2006/main" count="117" uniqueCount="106">
  <si>
    <t>附表1</t>
    <phoneticPr fontId="2" type="noConversion"/>
  </si>
  <si>
    <t>項次</t>
    <phoneticPr fontId="2" type="noConversion"/>
  </si>
  <si>
    <t>內容</t>
    <phoneticPr fontId="2" type="noConversion"/>
  </si>
  <si>
    <t>原告主張</t>
    <phoneticPr fontId="2" type="noConversion"/>
  </si>
  <si>
    <t>被告抗辯</t>
    <phoneticPr fontId="2" type="noConversion"/>
  </si>
  <si>
    <t>判斷</t>
    <phoneticPr fontId="2" type="noConversion"/>
  </si>
  <si>
    <t>一</t>
    <phoneticPr fontId="2" type="noConversion"/>
  </si>
  <si>
    <t>附表2「第1期工程款計算表」</t>
    <phoneticPr fontId="2" type="noConversion"/>
  </si>
  <si>
    <t>原告請求被告給付</t>
    <phoneticPr fontId="2" type="noConversion"/>
  </si>
  <si>
    <t>第1期工程款</t>
    <phoneticPr fontId="2" type="noConversion"/>
  </si>
  <si>
    <t>二</t>
    <phoneticPr fontId="2" type="noConversion"/>
  </si>
  <si>
    <t>被告抵銷抗辯</t>
    <phoneticPr fontId="2" type="noConversion"/>
  </si>
  <si>
    <t>小計（項次二）</t>
    <phoneticPr fontId="2" type="noConversion"/>
  </si>
  <si>
    <t>鋼板圍籬</t>
    <phoneticPr fontId="2" type="noConversion"/>
  </si>
  <si>
    <t>施工大門</t>
    <phoneticPr fontId="2" type="noConversion"/>
  </si>
  <si>
    <t>安全措施</t>
    <phoneticPr fontId="2" type="noConversion"/>
  </si>
  <si>
    <t>小計（項次一）</t>
    <phoneticPr fontId="2" type="noConversion"/>
  </si>
  <si>
    <t>工地臨時建築設施</t>
    <phoneticPr fontId="2" type="noConversion"/>
  </si>
  <si>
    <t>施工設施及臨時管制</t>
    <phoneticPr fontId="2" type="noConversion"/>
  </si>
  <si>
    <t>臨時電設備及申請費</t>
    <phoneticPr fontId="2" type="noConversion"/>
  </si>
  <si>
    <t>耗損</t>
    <phoneticPr fontId="2" type="noConversion"/>
  </si>
  <si>
    <t>三</t>
    <phoneticPr fontId="2" type="noConversion"/>
  </si>
  <si>
    <t>小計（項次一+二）</t>
    <phoneticPr fontId="2" type="noConversion"/>
  </si>
  <si>
    <t>運什費</t>
    <phoneticPr fontId="2" type="noConversion"/>
  </si>
  <si>
    <t>四</t>
    <phoneticPr fontId="2" type="noConversion"/>
  </si>
  <si>
    <t>利潤及管理費</t>
    <phoneticPr fontId="2" type="noConversion"/>
  </si>
  <si>
    <t>五</t>
    <phoneticPr fontId="2" type="noConversion"/>
  </si>
  <si>
    <t>綜合營造工程保險費</t>
    <phoneticPr fontId="2" type="noConversion"/>
  </si>
  <si>
    <t>六</t>
    <phoneticPr fontId="2" type="noConversion"/>
  </si>
  <si>
    <t>營業稅</t>
    <phoneticPr fontId="2" type="noConversion"/>
  </si>
  <si>
    <t>合計</t>
    <phoneticPr fontId="2" type="noConversion"/>
  </si>
  <si>
    <t>鄰損賠償</t>
    <phoneticPr fontId="2" type="noConversion"/>
  </si>
  <si>
    <t>被告自行施作圍籬費用</t>
    <phoneticPr fontId="2" type="noConversion"/>
  </si>
  <si>
    <t>二</t>
    <phoneticPr fontId="2" type="noConversion"/>
  </si>
  <si>
    <t>第1期工程款（被告另抗辯原告不得請求）</t>
    <phoneticPr fontId="2" type="noConversion"/>
  </si>
  <si>
    <t>壹</t>
    <phoneticPr fontId="2" type="noConversion"/>
  </si>
  <si>
    <t>一</t>
    <phoneticPr fontId="2" type="noConversion"/>
  </si>
  <si>
    <t>貳</t>
    <phoneticPr fontId="2" type="noConversion"/>
  </si>
  <si>
    <t>小計（項次貳）</t>
    <phoneticPr fontId="2" type="noConversion"/>
  </si>
  <si>
    <t>合計（項次壹）（項次一+項次二）</t>
    <phoneticPr fontId="2" type="noConversion"/>
  </si>
  <si>
    <t>損害物明細</t>
    <phoneticPr fontId="2" type="noConversion"/>
  </si>
  <si>
    <t>損害者地址</t>
    <phoneticPr fontId="2" type="noConversion"/>
  </si>
  <si>
    <t>修繕金額</t>
    <phoneticPr fontId="2" type="noConversion"/>
  </si>
  <si>
    <t>單據頁次</t>
    <phoneticPr fontId="2" type="noConversion"/>
  </si>
  <si>
    <t>附表3「鄰損賠償金額計算表」</t>
    <phoneticPr fontId="2" type="noConversion"/>
  </si>
  <si>
    <t>大埤二路123巷6號</t>
  </si>
  <si>
    <t>大埤二路123巷3號</t>
  </si>
  <si>
    <t>大埤二路58號</t>
  </si>
  <si>
    <t>大埤二路60號</t>
  </si>
  <si>
    <t>大埤二路62號</t>
  </si>
  <si>
    <t>大埤二路72號</t>
  </si>
  <si>
    <t>大埤二路55巷2號</t>
  </si>
  <si>
    <t>大埤二路66號</t>
  </si>
  <si>
    <t>大埤二路68號</t>
  </si>
  <si>
    <t>大埤二路70號</t>
  </si>
  <si>
    <t>大埤二路123巷民宿遊客</t>
  </si>
  <si>
    <t>大埤二路123巷2號</t>
  </si>
  <si>
    <t>同上</t>
    <phoneticPr fontId="2" type="noConversion"/>
  </si>
  <si>
    <t>鐵門2個</t>
    <phoneticPr fontId="2" type="noConversion"/>
  </si>
  <si>
    <t>鐵欄杆</t>
    <phoneticPr fontId="2" type="noConversion"/>
  </si>
  <si>
    <t>屋頂鐵皮</t>
    <phoneticPr fontId="2" type="noConversion"/>
  </si>
  <si>
    <t>車庫</t>
    <phoneticPr fontId="2" type="noConversion"/>
  </si>
  <si>
    <t>後水槽、鐵皮、水管</t>
    <phoneticPr fontId="2" type="noConversion"/>
  </si>
  <si>
    <t>鐵皮</t>
    <phoneticPr fontId="2" type="noConversion"/>
  </si>
  <si>
    <t>鐵蹄皮、廁所、裝潢、玻璃</t>
    <phoneticPr fontId="2" type="noConversion"/>
  </si>
  <si>
    <t>屋頂鐵皮</t>
    <phoneticPr fontId="2" type="noConversion"/>
  </si>
  <si>
    <t>車號333-NCV</t>
  </si>
  <si>
    <t>車號ALL-5223</t>
  </si>
  <si>
    <t>車號1327-YV</t>
  </si>
  <si>
    <t>車號8252-EV</t>
  </si>
  <si>
    <t>車號U5-6899</t>
  </si>
  <si>
    <t>車號0987-L6</t>
  </si>
  <si>
    <t>車號6722-RM</t>
  </si>
  <si>
    <t>車號U3-6466</t>
  </si>
  <si>
    <t>車號Q3-2517</t>
  </si>
  <si>
    <t>車號4290-RM</t>
  </si>
  <si>
    <t>車號9T-8177</t>
  </si>
  <si>
    <t>見卷一第118-120頁</t>
    <phoneticPr fontId="2" type="noConversion"/>
  </si>
  <si>
    <t>見卷一第125頁</t>
  </si>
  <si>
    <t>見卷一第125、126頁</t>
  </si>
  <si>
    <t>見卷一第125-128頁</t>
  </si>
  <si>
    <t>見卷一第130、131頁</t>
  </si>
  <si>
    <t>見卷一第132、133頁</t>
  </si>
  <si>
    <t>見卷一第134、135頁</t>
  </si>
  <si>
    <t>見卷一第136頁</t>
  </si>
  <si>
    <t>見卷一第137、141頁</t>
  </si>
  <si>
    <t>見卷一第138、141頁</t>
  </si>
  <si>
    <t>見卷一第139-141頁</t>
  </si>
  <si>
    <t>見卷一第142頁</t>
  </si>
  <si>
    <t>見卷一第143、144頁</t>
  </si>
  <si>
    <t>見卷一第145頁</t>
  </si>
  <si>
    <t>見卷一第146-148頁</t>
  </si>
  <si>
    <t>見卷一第121-124頁</t>
    <phoneticPr fontId="2" type="noConversion"/>
  </si>
  <si>
    <t>小計（項次一）（項次1-項次2）(減至0元為止)</t>
    <phoneticPr fontId="2" type="noConversion"/>
  </si>
  <si>
    <t>合計（原告主張右欄合計金額為3,871,434元）</t>
    <phoneticPr fontId="2" type="noConversion"/>
  </si>
  <si>
    <t>扣系爭協議書100萬元(兩造不爭執)</t>
    <phoneticPr fontId="2" type="noConversion"/>
  </si>
  <si>
    <t>權利金（兩造不爭執）</t>
    <phoneticPr fontId="2" type="noConversion"/>
  </si>
  <si>
    <t xml:space="preserve">被告抗辯
</t>
    <phoneticPr fontId="2" type="noConversion"/>
  </si>
  <si>
    <t xml:space="preserve">原告主張
</t>
    <phoneticPr fontId="2" type="noConversion"/>
  </si>
  <si>
    <t xml:space="preserve">判斷
</t>
    <phoneticPr fontId="2" type="noConversion"/>
  </si>
  <si>
    <t>小計（項次一至四）【註2】</t>
    <phoneticPr fontId="2" type="noConversion"/>
  </si>
  <si>
    <t>項次【註1】</t>
    <phoneticPr fontId="2" type="noConversion"/>
  </si>
  <si>
    <t>工項</t>
    <phoneticPr fontId="2" type="noConversion"/>
  </si>
  <si>
    <t>【註1】項次阿拉伯數字部分，是按照系爭契約單價分析表各細項之順序所列（見本院卷（一）第177頁）。【註2】原告工程請款明細表就此部分加總錯誤為「1,475,680」（見本院卷（一）第20頁反面），故本院依照原告請求細項所加總金額方與原告請求金額有落差。</t>
    <phoneticPr fontId="2" type="noConversion"/>
  </si>
  <si>
    <t>總計（項次壹-項次貳）【註1】</t>
    <phoneticPr fontId="2" type="noConversion"/>
  </si>
  <si>
    <t>【註1】原告雖承認項次壹、一、2系爭協書之100萬元是可以從工程款中扣除之項目，但主張訴訟確定後才扣除（見本院卷（一）第233頁反面），故原告仍請求給付4,171,434元，並未減縮。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</si>
</sst>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_ "/>
  </numFmts>
  <fonts count="5" x14ac:knownFonts="1"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1" applyNumberFormat="1" applyFont="1" applyAlignment="1">
      <alignment vertical="center"/>
    </xf>
    <xf numFmtId="177" fontId="0" fillId="0" borderId="0" xfId="0" applyNumberFormat="1">
      <alignment vertical="center"/>
    </xf>
    <xf numFmtId="177" fontId="0" fillId="0" borderId="0" xfId="1" applyNumberFormat="1" applyFont="1" applyAlignme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vertical="center" wrapText="1"/>
    </xf>
    <xf numFmtId="178" fontId="0" fillId="0" borderId="0" xfId="0" applyNumberFormat="1">
      <alignment vertical="center"/>
    </xf>
    <xf numFmtId="0" fontId="4" fillId="0" borderId="0" xfId="0" applyFont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5" xfId="1" applyNumberFormat="1" applyFont="1" applyBorder="1" applyAlignment="1">
      <alignment vertical="center"/>
    </xf>
    <xf numFmtId="177" fontId="0" fillId="0" borderId="5" xfId="1" applyNumberFormat="1" applyFont="1" applyBorder="1" applyAlignment="1">
      <alignment vertical="center"/>
    </xf>
    <xf numFmtId="177" fontId="0" fillId="0" borderId="6" xfId="0" applyNumberFormat="1" applyBorder="1">
      <alignment vertical="center"/>
    </xf>
    <xf numFmtId="176" fontId="3" fillId="0" borderId="5" xfId="1" applyNumberFormat="1" applyFont="1" applyBorder="1" applyAlignment="1">
      <alignment vertical="center"/>
    </xf>
    <xf numFmtId="177" fontId="3" fillId="0" borderId="5" xfId="1" applyNumberFormat="1" applyFont="1" applyBorder="1" applyAlignment="1">
      <alignment vertical="center"/>
    </xf>
    <xf numFmtId="177" fontId="3" fillId="0" borderId="6" xfId="0" applyNumberFormat="1" applyFont="1" applyBorder="1">
      <alignment vertical="center"/>
    </xf>
    <xf numFmtId="0" fontId="0" fillId="0" borderId="5" xfId="1" applyNumberFormat="1" applyFont="1" applyBorder="1" applyAlignment="1">
      <alignment vertical="center"/>
    </xf>
    <xf numFmtId="0" fontId="3" fillId="0" borderId="5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7" fontId="0" fillId="0" borderId="6" xfId="1" applyNumberFormat="1" applyFont="1" applyBorder="1" applyAlignment="1">
      <alignment vertical="center"/>
    </xf>
    <xf numFmtId="176" fontId="0" fillId="0" borderId="5" xfId="1" applyNumberFormat="1" applyFont="1" applyBorder="1" applyAlignment="1">
      <alignment horizontal="center" vertical="center"/>
    </xf>
    <xf numFmtId="0" fontId="0" fillId="0" borderId="5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vertical="center"/>
    </xf>
    <xf numFmtId="176" fontId="0" fillId="0" borderId="6" xfId="1" applyNumberFormat="1" applyFont="1" applyBorder="1" applyAlignment="1">
      <alignment vertical="center"/>
    </xf>
    <xf numFmtId="177" fontId="3" fillId="0" borderId="6" xfId="1" applyNumberFormat="1" applyFont="1" applyBorder="1" applyAlignment="1">
      <alignment vertical="center"/>
    </xf>
    <xf numFmtId="177" fontId="0" fillId="0" borderId="6" xfId="1" applyNumberFormat="1" applyFont="1" applyFill="1" applyBorder="1" applyAlignment="1">
      <alignment horizontal="right" vertical="center"/>
    </xf>
    <xf numFmtId="177" fontId="3" fillId="0" borderId="5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0" fontId="0" fillId="0" borderId="7" xfId="0" applyBorder="1">
      <alignment vertical="center"/>
    </xf>
    <xf numFmtId="178" fontId="3" fillId="0" borderId="8" xfId="0" applyNumberFormat="1" applyFont="1" applyBorder="1">
      <alignment vertical="center"/>
    </xf>
    <xf numFmtId="177" fontId="0" fillId="0" borderId="0" xfId="0" applyNumberFormat="1" applyBorder="1">
      <alignment vertical="center"/>
    </xf>
    <xf numFmtId="176" fontId="0" fillId="0" borderId="2" xfId="1" applyNumberFormat="1" applyFont="1" applyBorder="1" applyAlignment="1">
      <alignment horizontal="center" vertical="center" wrapText="1"/>
    </xf>
    <xf numFmtId="177" fontId="0" fillId="0" borderId="2" xfId="1" applyNumberFormat="1" applyFont="1" applyBorder="1" applyAlignment="1">
      <alignment horizontal="center" vertical="center" wrapText="1"/>
    </xf>
    <xf numFmtId="177" fontId="0" fillId="0" borderId="3" xfId="1" applyNumberFormat="1" applyFont="1" applyBorder="1" applyAlignment="1">
      <alignment horizontal="center" vertical="center" wrapText="1"/>
    </xf>
    <xf numFmtId="178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>
      <alignment vertical="center"/>
    </xf>
    <xf numFmtId="178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8" fontId="0" fillId="0" borderId="5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3" xfId="0" applyBorder="1">
      <alignment vertical="center"/>
    </xf>
    <xf numFmtId="0" fontId="0" fillId="0" borderId="14" xfId="0" applyBorder="1" applyAlignment="1">
      <alignment vertical="center" wrapText="1"/>
    </xf>
    <xf numFmtId="177" fontId="3" fillId="0" borderId="14" xfId="0" applyNumberFormat="1" applyFont="1" applyBorder="1" applyAlignment="1">
      <alignment horizontal="center" vertical="center"/>
    </xf>
    <xf numFmtId="178" fontId="3" fillId="0" borderId="14" xfId="0" applyNumberFormat="1" applyFont="1" applyBorder="1">
      <alignment vertical="center"/>
    </xf>
    <xf numFmtId="178" fontId="3" fillId="0" borderId="15" xfId="0" applyNumberFormat="1" applyFont="1" applyFill="1" applyBorder="1">
      <alignment vertical="center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zoomScale="115" zoomScaleNormal="115" workbookViewId="0">
      <selection activeCell="C14" sqref="C14"/>
    </sheetView>
  </sheetViews>
  <sheetFormatPr defaultRowHeight="16.2" x14ac:dyDescent="0.3"/>
  <cols>
    <col min="1" max="1" width="5.19921875" bestFit="1" customWidth="1"/>
    <col min="2" max="2" width="32.59765625" style="6" customWidth="1"/>
    <col min="3" max="3" width="14.09765625" style="3" customWidth="1"/>
    <col min="4" max="4" width="17.3984375" bestFit="1" customWidth="1"/>
    <col min="5" max="5" width="14.09765625" style="3" customWidth="1"/>
  </cols>
  <sheetData>
    <row r="1" spans="1:5" ht="16.8" thickBot="1" x14ac:dyDescent="0.35">
      <c r="A1" s="46" t="s">
        <v>0</v>
      </c>
      <c r="B1" s="46"/>
      <c r="C1" s="46"/>
      <c r="D1" s="46"/>
      <c r="E1" s="46"/>
    </row>
    <row r="2" spans="1:5" s="1" customFormat="1" ht="16.8" thickTop="1" x14ac:dyDescent="0.3">
      <c r="A2" s="20" t="s">
        <v>1</v>
      </c>
      <c r="B2" s="21" t="s">
        <v>2</v>
      </c>
      <c r="C2" s="22" t="s">
        <v>3</v>
      </c>
      <c r="D2" s="23" t="s">
        <v>4</v>
      </c>
      <c r="E2" s="24" t="s">
        <v>5</v>
      </c>
    </row>
    <row r="3" spans="1:5" x14ac:dyDescent="0.3">
      <c r="A3" s="10" t="s">
        <v>35</v>
      </c>
      <c r="B3" s="11" t="s">
        <v>8</v>
      </c>
      <c r="C3" s="13"/>
      <c r="D3" s="12"/>
      <c r="E3" s="25"/>
    </row>
    <row r="4" spans="1:5" x14ac:dyDescent="0.3">
      <c r="A4" s="10" t="s">
        <v>36</v>
      </c>
      <c r="B4" s="11" t="s">
        <v>9</v>
      </c>
      <c r="C4" s="13"/>
      <c r="D4" s="26"/>
      <c r="E4" s="25"/>
    </row>
    <row r="5" spans="1:5" ht="32.4" x14ac:dyDescent="0.3">
      <c r="A5" s="10">
        <v>1</v>
      </c>
      <c r="B5" s="11" t="s">
        <v>34</v>
      </c>
      <c r="C5" s="13">
        <v>3871434</v>
      </c>
      <c r="D5" s="27">
        <v>0</v>
      </c>
      <c r="E5" s="25">
        <f>附表2!E18</f>
        <v>0</v>
      </c>
    </row>
    <row r="6" spans="1:5" ht="34.200000000000003" customHeight="1" x14ac:dyDescent="0.3">
      <c r="A6" s="10">
        <v>2</v>
      </c>
      <c r="B6" s="11" t="s">
        <v>95</v>
      </c>
      <c r="C6" s="28">
        <v>-1000000</v>
      </c>
      <c r="D6" s="28">
        <v>-1000000</v>
      </c>
      <c r="E6" s="29">
        <v>-1000000</v>
      </c>
    </row>
    <row r="7" spans="1:5" ht="32.4" x14ac:dyDescent="0.3">
      <c r="A7" s="10"/>
      <c r="B7" s="11" t="s">
        <v>93</v>
      </c>
      <c r="C7" s="16">
        <f>C5+C6</f>
        <v>2871434</v>
      </c>
      <c r="D7" s="19">
        <v>0</v>
      </c>
      <c r="E7" s="30">
        <v>0</v>
      </c>
    </row>
    <row r="8" spans="1:5" x14ac:dyDescent="0.3">
      <c r="A8" s="10" t="s">
        <v>33</v>
      </c>
      <c r="B8" s="11" t="s">
        <v>96</v>
      </c>
      <c r="C8" s="13">
        <v>300000</v>
      </c>
      <c r="D8" s="12">
        <v>300000</v>
      </c>
      <c r="E8" s="25">
        <f>C8</f>
        <v>300000</v>
      </c>
    </row>
    <row r="9" spans="1:5" x14ac:dyDescent="0.3">
      <c r="A9" s="10"/>
      <c r="B9" s="11" t="s">
        <v>39</v>
      </c>
      <c r="C9" s="16">
        <f>C7+C8</f>
        <v>3171434</v>
      </c>
      <c r="D9" s="15">
        <f>D7+D8</f>
        <v>300000</v>
      </c>
      <c r="E9" s="30">
        <f>E7+E8</f>
        <v>300000</v>
      </c>
    </row>
    <row r="10" spans="1:5" x14ac:dyDescent="0.3">
      <c r="A10" s="10" t="s">
        <v>37</v>
      </c>
      <c r="B10" s="11" t="s">
        <v>11</v>
      </c>
      <c r="C10" s="13"/>
      <c r="D10" s="12"/>
      <c r="E10" s="25"/>
    </row>
    <row r="11" spans="1:5" x14ac:dyDescent="0.3">
      <c r="A11" s="10">
        <v>1</v>
      </c>
      <c r="B11" s="11" t="s">
        <v>32</v>
      </c>
      <c r="C11" s="13">
        <v>0</v>
      </c>
      <c r="D11" s="12">
        <v>888300</v>
      </c>
      <c r="E11" s="25">
        <v>0</v>
      </c>
    </row>
    <row r="12" spans="1:5" x14ac:dyDescent="0.3">
      <c r="A12" s="10">
        <v>2</v>
      </c>
      <c r="B12" s="11" t="s">
        <v>31</v>
      </c>
      <c r="C12" s="13">
        <v>0</v>
      </c>
      <c r="D12" s="12">
        <v>826010</v>
      </c>
      <c r="E12" s="31">
        <f>D12</f>
        <v>826010</v>
      </c>
    </row>
    <row r="13" spans="1:5" x14ac:dyDescent="0.3">
      <c r="A13" s="10"/>
      <c r="B13" s="11" t="s">
        <v>38</v>
      </c>
      <c r="C13" s="32">
        <f>SUM(C11:C12)</f>
        <v>0</v>
      </c>
      <c r="D13" s="33">
        <f>SUM(D11:D12)</f>
        <v>1714310</v>
      </c>
      <c r="E13" s="17">
        <f>SUM(E11:E12)</f>
        <v>826010</v>
      </c>
    </row>
    <row r="14" spans="1:5" ht="16.8" thickBot="1" x14ac:dyDescent="0.35">
      <c r="A14" s="58"/>
      <c r="B14" s="59" t="s">
        <v>104</v>
      </c>
      <c r="C14" s="60">
        <f>C9-C13</f>
        <v>3171434</v>
      </c>
      <c r="D14" s="61">
        <f>D9-D13</f>
        <v>-1414310</v>
      </c>
      <c r="E14" s="62">
        <f>E9-E13</f>
        <v>-526010</v>
      </c>
    </row>
    <row r="15" spans="1:5" ht="53.4" customHeight="1" thickTop="1" thickBot="1" x14ac:dyDescent="0.35">
      <c r="A15" s="63" t="s">
        <v>105</v>
      </c>
      <c r="B15" s="64"/>
      <c r="C15" s="64"/>
      <c r="D15" s="64"/>
      <c r="E15" s="65"/>
    </row>
    <row r="16" spans="1:5" ht="16.8" thickTop="1" x14ac:dyDescent="0.3"/>
  </sheetData>
  <mergeCells count="2">
    <mergeCell ref="A1:E1"/>
    <mergeCell ref="A15:E1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8" fitToHeight="0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opLeftCell="A16" zoomScale="115" zoomScaleNormal="115" workbookViewId="0">
      <selection activeCell="B16" sqref="B16"/>
    </sheetView>
  </sheetViews>
  <sheetFormatPr defaultRowHeight="16.2" x14ac:dyDescent="0.3"/>
  <cols>
    <col min="1" max="1" width="5.3984375" bestFit="1" customWidth="1"/>
    <col min="2" max="2" width="24.5" style="6" customWidth="1"/>
    <col min="3" max="3" width="16" style="2" customWidth="1"/>
    <col min="4" max="4" width="16" style="4" customWidth="1"/>
    <col min="5" max="5" width="16" style="3" customWidth="1"/>
    <col min="7" max="7" width="18.69921875" customWidth="1"/>
    <col min="8" max="8" width="13.19921875" customWidth="1"/>
    <col min="9" max="9" width="9.19921875" bestFit="1" customWidth="1"/>
  </cols>
  <sheetData>
    <row r="1" spans="1:7" ht="16.8" thickBot="1" x14ac:dyDescent="0.35">
      <c r="A1" s="47" t="s">
        <v>7</v>
      </c>
      <c r="B1" s="48"/>
      <c r="C1" s="48"/>
      <c r="D1" s="49"/>
      <c r="E1" s="36"/>
      <c r="F1" s="9"/>
    </row>
    <row r="2" spans="1:7" s="1" customFormat="1" ht="49.2" thickTop="1" x14ac:dyDescent="0.3">
      <c r="A2" s="54" t="s">
        <v>101</v>
      </c>
      <c r="B2" s="21" t="s">
        <v>102</v>
      </c>
      <c r="C2" s="37" t="s">
        <v>98</v>
      </c>
      <c r="D2" s="38" t="s">
        <v>97</v>
      </c>
      <c r="E2" s="39" t="s">
        <v>99</v>
      </c>
    </row>
    <row r="3" spans="1:7" x14ac:dyDescent="0.3">
      <c r="A3" s="10" t="s">
        <v>6</v>
      </c>
      <c r="B3" s="11" t="s">
        <v>17</v>
      </c>
      <c r="C3" s="12"/>
      <c r="D3" s="13"/>
      <c r="E3" s="14"/>
    </row>
    <row r="4" spans="1:7" x14ac:dyDescent="0.3">
      <c r="A4" s="10">
        <v>1</v>
      </c>
      <c r="B4" s="11" t="s">
        <v>13</v>
      </c>
      <c r="C4" s="12">
        <v>970200</v>
      </c>
      <c r="D4" s="18">
        <v>0</v>
      </c>
      <c r="E4" s="14">
        <v>0</v>
      </c>
    </row>
    <row r="5" spans="1:7" x14ac:dyDescent="0.3">
      <c r="A5" s="10">
        <v>2</v>
      </c>
      <c r="B5" s="11" t="s">
        <v>14</v>
      </c>
      <c r="C5" s="12">
        <v>24500</v>
      </c>
      <c r="D5" s="18">
        <v>0</v>
      </c>
      <c r="E5" s="14">
        <v>0</v>
      </c>
    </row>
    <row r="6" spans="1:7" x14ac:dyDescent="0.3">
      <c r="A6" s="10">
        <v>5</v>
      </c>
      <c r="B6" s="11" t="s">
        <v>15</v>
      </c>
      <c r="C6" s="12">
        <v>88620</v>
      </c>
      <c r="D6" s="18">
        <v>0</v>
      </c>
      <c r="E6" s="14">
        <v>0</v>
      </c>
    </row>
    <row r="7" spans="1:7" x14ac:dyDescent="0.3">
      <c r="A7" s="10"/>
      <c r="B7" s="11" t="s">
        <v>16</v>
      </c>
      <c r="C7" s="15">
        <f>SUM(C4:C6)</f>
        <v>1083320</v>
      </c>
      <c r="D7" s="19">
        <f>SUM(D4:D6)</f>
        <v>0</v>
      </c>
      <c r="E7" s="17">
        <f>SUM(E4:E6)</f>
        <v>0</v>
      </c>
    </row>
    <row r="8" spans="1:7" x14ac:dyDescent="0.3">
      <c r="A8" s="10" t="s">
        <v>10</v>
      </c>
      <c r="B8" s="11" t="s">
        <v>18</v>
      </c>
      <c r="C8" s="12"/>
      <c r="D8" s="18"/>
      <c r="E8" s="14"/>
    </row>
    <row r="9" spans="1:7" x14ac:dyDescent="0.3">
      <c r="A9" s="10">
        <v>1</v>
      </c>
      <c r="B9" s="11" t="s">
        <v>19</v>
      </c>
      <c r="C9" s="12">
        <v>255000</v>
      </c>
      <c r="D9" s="18">
        <v>0</v>
      </c>
      <c r="E9" s="14">
        <v>0</v>
      </c>
    </row>
    <row r="10" spans="1:7" x14ac:dyDescent="0.3">
      <c r="A10" s="10">
        <v>5</v>
      </c>
      <c r="B10" s="11" t="s">
        <v>20</v>
      </c>
      <c r="C10" s="12">
        <v>20600</v>
      </c>
      <c r="D10" s="18">
        <v>0</v>
      </c>
      <c r="E10" s="14">
        <v>0</v>
      </c>
    </row>
    <row r="11" spans="1:7" x14ac:dyDescent="0.3">
      <c r="A11" s="10"/>
      <c r="B11" s="11" t="s">
        <v>12</v>
      </c>
      <c r="C11" s="15">
        <f>SUM(C9:C10)</f>
        <v>275600</v>
      </c>
      <c r="D11" s="19">
        <f>SUM(D9:D10)</f>
        <v>0</v>
      </c>
      <c r="E11" s="17">
        <f>SUM(E9:E10)</f>
        <v>0</v>
      </c>
      <c r="G11" s="5"/>
    </row>
    <row r="12" spans="1:7" x14ac:dyDescent="0.3">
      <c r="A12" s="10"/>
      <c r="B12" s="11" t="s">
        <v>22</v>
      </c>
      <c r="C12" s="15">
        <f>C7+C11</f>
        <v>1358920</v>
      </c>
      <c r="D12" s="19">
        <f>D7+D11</f>
        <v>0</v>
      </c>
      <c r="E12" s="17">
        <f>E7+E11</f>
        <v>0</v>
      </c>
    </row>
    <row r="13" spans="1:7" x14ac:dyDescent="0.3">
      <c r="A13" s="10" t="s">
        <v>21</v>
      </c>
      <c r="B13" s="11" t="s">
        <v>23</v>
      </c>
      <c r="C13" s="12">
        <f>ROUND(0.003177*2352033,)</f>
        <v>7472</v>
      </c>
      <c r="D13" s="18">
        <v>0</v>
      </c>
      <c r="E13" s="14">
        <v>0</v>
      </c>
    </row>
    <row r="14" spans="1:7" x14ac:dyDescent="0.3">
      <c r="A14" s="10" t="s">
        <v>24</v>
      </c>
      <c r="B14" s="11" t="s">
        <v>25</v>
      </c>
      <c r="C14" s="12">
        <f>ROUND(34399556*0.003177,)</f>
        <v>109287</v>
      </c>
      <c r="D14" s="18">
        <v>0</v>
      </c>
      <c r="E14" s="14">
        <v>0</v>
      </c>
      <c r="G14" s="5"/>
    </row>
    <row r="15" spans="1:7" ht="32.4" x14ac:dyDescent="0.3">
      <c r="A15" s="10"/>
      <c r="B15" s="11" t="s">
        <v>100</v>
      </c>
      <c r="C15" s="15">
        <f>C12+C13+C14</f>
        <v>1475679</v>
      </c>
      <c r="D15" s="19">
        <v>0</v>
      </c>
      <c r="E15" s="17">
        <f>E12+E13+E14</f>
        <v>0</v>
      </c>
    </row>
    <row r="16" spans="1:7" x14ac:dyDescent="0.3">
      <c r="A16" s="10" t="s">
        <v>26</v>
      </c>
      <c r="B16" s="11" t="s">
        <v>27</v>
      </c>
      <c r="C16" s="12">
        <v>2321970</v>
      </c>
      <c r="D16" s="18">
        <v>0</v>
      </c>
      <c r="E16" s="14">
        <f>D16</f>
        <v>0</v>
      </c>
    </row>
    <row r="17" spans="1:5" x14ac:dyDescent="0.3">
      <c r="A17" s="10" t="s">
        <v>28</v>
      </c>
      <c r="B17" s="11" t="s">
        <v>29</v>
      </c>
      <c r="C17" s="12">
        <f>ROUND(C15*0.05,)</f>
        <v>73784</v>
      </c>
      <c r="D17" s="18">
        <v>0</v>
      </c>
      <c r="E17" s="14">
        <v>0</v>
      </c>
    </row>
    <row r="18" spans="1:5" ht="32.4" x14ac:dyDescent="0.3">
      <c r="A18" s="10"/>
      <c r="B18" s="11" t="s">
        <v>94</v>
      </c>
      <c r="C18" s="16">
        <f>SUM(C15:C17)</f>
        <v>3871433</v>
      </c>
      <c r="D18" s="19">
        <f>SUM(D15:D17)</f>
        <v>0</v>
      </c>
      <c r="E18" s="17">
        <f>SUM(E15:E17)</f>
        <v>0</v>
      </c>
    </row>
    <row r="19" spans="1:5" ht="70.2" customHeight="1" thickBot="1" x14ac:dyDescent="0.35">
      <c r="A19" s="55" t="s">
        <v>103</v>
      </c>
      <c r="B19" s="56"/>
      <c r="C19" s="56"/>
      <c r="D19" s="56"/>
      <c r="E19" s="57"/>
    </row>
    <row r="20" spans="1:5" ht="16.8" thickTop="1" x14ac:dyDescent="0.3"/>
  </sheetData>
  <mergeCells count="2">
    <mergeCell ref="A1:D1"/>
    <mergeCell ref="A19:E1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opLeftCell="A22" zoomScale="115" zoomScaleNormal="115" workbookViewId="0">
      <selection activeCell="C23" sqref="C23"/>
    </sheetView>
  </sheetViews>
  <sheetFormatPr defaultRowHeight="16.2" x14ac:dyDescent="0.3"/>
  <cols>
    <col min="1" max="1" width="5" customWidth="1"/>
    <col min="2" max="2" width="26.796875" customWidth="1"/>
    <col min="3" max="3" width="25.5" style="7" customWidth="1"/>
    <col min="4" max="4" width="10.19921875" bestFit="1" customWidth="1"/>
    <col min="5" max="5" width="19.69921875" customWidth="1"/>
  </cols>
  <sheetData>
    <row r="1" spans="1:11" ht="16.8" thickBot="1" x14ac:dyDescent="0.35">
      <c r="A1" s="52" t="s">
        <v>44</v>
      </c>
      <c r="B1" s="52"/>
      <c r="C1" s="52"/>
      <c r="D1" s="52"/>
      <c r="E1" s="52"/>
    </row>
    <row r="2" spans="1:11" s="1" customFormat="1" ht="16.8" thickTop="1" x14ac:dyDescent="0.3">
      <c r="A2" s="20" t="s">
        <v>1</v>
      </c>
      <c r="B2" s="23" t="s">
        <v>41</v>
      </c>
      <c r="C2" s="23" t="s">
        <v>40</v>
      </c>
      <c r="D2" s="40" t="s">
        <v>42</v>
      </c>
      <c r="E2" s="41" t="s">
        <v>43</v>
      </c>
    </row>
    <row r="3" spans="1:11" x14ac:dyDescent="0.3">
      <c r="A3" s="10">
        <v>1</v>
      </c>
      <c r="B3" s="42" t="s">
        <v>45</v>
      </c>
      <c r="C3" s="42" t="s">
        <v>58</v>
      </c>
      <c r="D3" s="50">
        <v>258547</v>
      </c>
      <c r="E3" s="51" t="s">
        <v>77</v>
      </c>
    </row>
    <row r="4" spans="1:11" x14ac:dyDescent="0.3">
      <c r="A4" s="10">
        <v>2</v>
      </c>
      <c r="B4" s="42" t="s">
        <v>46</v>
      </c>
      <c r="C4" s="42" t="s">
        <v>59</v>
      </c>
      <c r="D4" s="50"/>
      <c r="E4" s="51"/>
    </row>
    <row r="5" spans="1:11" x14ac:dyDescent="0.3">
      <c r="A5" s="10">
        <v>3</v>
      </c>
      <c r="B5" s="42" t="s">
        <v>47</v>
      </c>
      <c r="C5" s="42" t="s">
        <v>60</v>
      </c>
      <c r="D5" s="50"/>
      <c r="E5" s="51"/>
    </row>
    <row r="6" spans="1:11" x14ac:dyDescent="0.3">
      <c r="A6" s="10">
        <v>4</v>
      </c>
      <c r="B6" s="42" t="s">
        <v>48</v>
      </c>
      <c r="C6" s="42" t="s">
        <v>61</v>
      </c>
      <c r="D6" s="50"/>
      <c r="E6" s="51"/>
    </row>
    <row r="7" spans="1:11" x14ac:dyDescent="0.3">
      <c r="A7" s="10">
        <v>5</v>
      </c>
      <c r="B7" s="42" t="s">
        <v>49</v>
      </c>
      <c r="C7" s="42" t="s">
        <v>62</v>
      </c>
      <c r="D7" s="50"/>
      <c r="E7" s="51"/>
    </row>
    <row r="8" spans="1:11" x14ac:dyDescent="0.3">
      <c r="A8" s="10">
        <v>6</v>
      </c>
      <c r="B8" s="42" t="s">
        <v>50</v>
      </c>
      <c r="C8" s="42" t="s">
        <v>63</v>
      </c>
      <c r="D8" s="50"/>
      <c r="E8" s="51"/>
    </row>
    <row r="9" spans="1:11" x14ac:dyDescent="0.3">
      <c r="A9" s="10">
        <v>7</v>
      </c>
      <c r="B9" s="42" t="s">
        <v>51</v>
      </c>
      <c r="C9" s="42" t="s">
        <v>64</v>
      </c>
      <c r="D9" s="43">
        <v>38232</v>
      </c>
      <c r="E9" s="44" t="s">
        <v>92</v>
      </c>
    </row>
    <row r="10" spans="1:11" x14ac:dyDescent="0.3">
      <c r="A10" s="10">
        <v>8</v>
      </c>
      <c r="B10" s="42" t="s">
        <v>52</v>
      </c>
      <c r="C10" s="42" t="s">
        <v>65</v>
      </c>
      <c r="D10" s="43">
        <v>4725</v>
      </c>
      <c r="E10" s="44" t="s">
        <v>78</v>
      </c>
      <c r="G10" s="8"/>
      <c r="J10" s="5"/>
      <c r="K10" s="5"/>
    </row>
    <row r="11" spans="1:11" x14ac:dyDescent="0.3">
      <c r="A11" s="10">
        <v>9</v>
      </c>
      <c r="B11" s="42" t="s">
        <v>53</v>
      </c>
      <c r="C11" s="42" t="s">
        <v>65</v>
      </c>
      <c r="D11" s="43">
        <v>64208</v>
      </c>
      <c r="E11" s="44" t="s">
        <v>79</v>
      </c>
    </row>
    <row r="12" spans="1:11" x14ac:dyDescent="0.3">
      <c r="A12" s="10">
        <v>10</v>
      </c>
      <c r="B12" s="42" t="s">
        <v>54</v>
      </c>
      <c r="C12" s="42" t="s">
        <v>65</v>
      </c>
      <c r="D12" s="43">
        <v>29715</v>
      </c>
      <c r="E12" s="44" t="s">
        <v>80</v>
      </c>
    </row>
    <row r="13" spans="1:11" x14ac:dyDescent="0.3">
      <c r="A13" s="10">
        <v>11</v>
      </c>
      <c r="B13" s="42" t="s">
        <v>51</v>
      </c>
      <c r="C13" s="42" t="s">
        <v>66</v>
      </c>
      <c r="D13" s="43">
        <v>40000</v>
      </c>
      <c r="E13" s="44" t="s">
        <v>81</v>
      </c>
    </row>
    <row r="14" spans="1:11" x14ac:dyDescent="0.3">
      <c r="A14" s="10">
        <v>12</v>
      </c>
      <c r="B14" s="42" t="s">
        <v>55</v>
      </c>
      <c r="C14" s="43" t="s">
        <v>67</v>
      </c>
      <c r="D14" s="43">
        <v>42000</v>
      </c>
      <c r="E14" s="44" t="s">
        <v>82</v>
      </c>
    </row>
    <row r="15" spans="1:11" x14ac:dyDescent="0.3">
      <c r="A15" s="10">
        <v>13</v>
      </c>
      <c r="B15" s="42" t="s">
        <v>57</v>
      </c>
      <c r="C15" s="42" t="s">
        <v>68</v>
      </c>
      <c r="D15" s="43">
        <v>26198</v>
      </c>
      <c r="E15" s="44" t="s">
        <v>83</v>
      </c>
    </row>
    <row r="16" spans="1:11" x14ac:dyDescent="0.3">
      <c r="A16" s="10">
        <v>14</v>
      </c>
      <c r="B16" s="42" t="s">
        <v>57</v>
      </c>
      <c r="C16" s="42" t="s">
        <v>69</v>
      </c>
      <c r="D16" s="43">
        <v>21300</v>
      </c>
      <c r="E16" s="44" t="s">
        <v>84</v>
      </c>
    </row>
    <row r="17" spans="1:5" x14ac:dyDescent="0.3">
      <c r="A17" s="10">
        <v>15</v>
      </c>
      <c r="B17" s="42" t="s">
        <v>56</v>
      </c>
      <c r="C17" s="42" t="s">
        <v>70</v>
      </c>
      <c r="D17" s="43">
        <v>54810</v>
      </c>
      <c r="E17" s="44" t="s">
        <v>85</v>
      </c>
    </row>
    <row r="18" spans="1:5" x14ac:dyDescent="0.3">
      <c r="A18" s="10">
        <v>16</v>
      </c>
      <c r="B18" s="42" t="s">
        <v>57</v>
      </c>
      <c r="C18" s="42" t="s">
        <v>71</v>
      </c>
      <c r="D18" s="43">
        <v>11550</v>
      </c>
      <c r="E18" s="44" t="s">
        <v>86</v>
      </c>
    </row>
    <row r="19" spans="1:5" x14ac:dyDescent="0.3">
      <c r="A19" s="10">
        <v>17</v>
      </c>
      <c r="B19" s="42" t="s">
        <v>57</v>
      </c>
      <c r="C19" s="42" t="s">
        <v>72</v>
      </c>
      <c r="D19" s="43">
        <v>20475</v>
      </c>
      <c r="E19" s="44" t="s">
        <v>87</v>
      </c>
    </row>
    <row r="20" spans="1:5" x14ac:dyDescent="0.3">
      <c r="A20" s="10">
        <v>18</v>
      </c>
      <c r="B20" s="42" t="s">
        <v>47</v>
      </c>
      <c r="C20" s="42" t="s">
        <v>73</v>
      </c>
      <c r="D20" s="43">
        <v>16800</v>
      </c>
      <c r="E20" s="44" t="s">
        <v>88</v>
      </c>
    </row>
    <row r="21" spans="1:5" x14ac:dyDescent="0.3">
      <c r="A21" s="10">
        <v>19</v>
      </c>
      <c r="B21" s="42" t="s">
        <v>48</v>
      </c>
      <c r="C21" s="42" t="s">
        <v>74</v>
      </c>
      <c r="D21" s="43">
        <v>72450</v>
      </c>
      <c r="E21" s="44" t="s">
        <v>89</v>
      </c>
    </row>
    <row r="22" spans="1:5" x14ac:dyDescent="0.3">
      <c r="A22" s="10">
        <v>20</v>
      </c>
      <c r="B22" s="42" t="s">
        <v>57</v>
      </c>
      <c r="C22" s="43" t="s">
        <v>75</v>
      </c>
      <c r="D22" s="43">
        <v>25000</v>
      </c>
      <c r="E22" s="44" t="s">
        <v>90</v>
      </c>
    </row>
    <row r="23" spans="1:5" x14ac:dyDescent="0.3">
      <c r="A23" s="10">
        <v>21</v>
      </c>
      <c r="B23" s="42" t="s">
        <v>57</v>
      </c>
      <c r="C23" s="43" t="s">
        <v>76</v>
      </c>
      <c r="D23" s="43">
        <v>100000</v>
      </c>
      <c r="E23" s="44" t="s">
        <v>91</v>
      </c>
    </row>
    <row r="24" spans="1:5" ht="16.8" thickBot="1" x14ac:dyDescent="0.35">
      <c r="A24" s="34"/>
      <c r="B24" s="53" t="s">
        <v>30</v>
      </c>
      <c r="C24" s="53"/>
      <c r="D24" s="35">
        <f>SUM(D3:D23)</f>
        <v>826010</v>
      </c>
      <c r="E24" s="45"/>
    </row>
    <row r="25" spans="1:5" ht="16.8" thickTop="1" x14ac:dyDescent="0.3">
      <c r="D25" s="7"/>
    </row>
  </sheetData>
  <mergeCells count="4">
    <mergeCell ref="D3:D8"/>
    <mergeCell ref="E3:E8"/>
    <mergeCell ref="A1:E1"/>
    <mergeCell ref="B24:C2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附表1</vt:lpstr>
      <vt:lpstr>附表2</vt:lpstr>
      <vt:lpstr>附表3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張文瑞;石珉千</dc:creator>
  <cp:lastModifiedBy>TpdUser</cp:lastModifiedBy>
  <cp:lastPrinted>2019-04-11T10:38:50Z</cp:lastPrinted>
  <dcterms:created xsi:type="dcterms:W3CDTF">2018-11-23T06:59:36Z</dcterms:created>
  <dcterms:modified xsi:type="dcterms:W3CDTF">2019-04-11T10:45:53Z</dcterms:modified>
</cp:coreProperties>
</file>