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oid\Dropbox\001-1其他正在編輯文件\01寫判決-107訴2118登山社承租辦公室失火求償\"/>
    </mc:Choice>
  </mc:AlternateContent>
  <bookViews>
    <workbookView xWindow="-120" yWindow="-120" windowWidth="21840" windowHeight="13140"/>
  </bookViews>
  <sheets>
    <sheet name="附表一" sheetId="2" r:id="rId1"/>
    <sheet name="附表二" sheetId="1" r:id="rId2"/>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7" i="2" l="1"/>
  <c r="E27" i="2"/>
  <c r="C27" i="2"/>
  <c r="E16" i="2" l="1"/>
  <c r="E15" i="2"/>
  <c r="E11" i="2"/>
  <c r="E10" i="2"/>
  <c r="E8" i="2"/>
  <c r="E24" i="2" l="1"/>
  <c r="E22" i="2"/>
  <c r="E25" i="2" s="1"/>
  <c r="E26" i="2" s="1"/>
  <c r="C25" i="2"/>
  <c r="C26" i="2" s="1"/>
  <c r="D25" i="2"/>
  <c r="D26" i="2" s="1"/>
  <c r="D28" i="2" s="1"/>
  <c r="D16" i="2"/>
  <c r="C16" i="2"/>
  <c r="D13" i="2"/>
  <c r="D11" i="2"/>
  <c r="C11" i="2"/>
  <c r="K77" i="1"/>
  <c r="K69" i="1"/>
  <c r="K62" i="1"/>
  <c r="K56" i="1"/>
  <c r="K35" i="1"/>
  <c r="K29" i="1"/>
  <c r="K16" i="1"/>
  <c r="F76" i="1"/>
  <c r="F75" i="1"/>
  <c r="F74" i="1"/>
  <c r="F73" i="1"/>
  <c r="F72" i="1"/>
  <c r="F71" i="1"/>
  <c r="F77" i="1" s="1"/>
  <c r="F68" i="1"/>
  <c r="F67" i="1"/>
  <c r="F66" i="1"/>
  <c r="F65" i="1"/>
  <c r="F64" i="1"/>
  <c r="F69" i="1" s="1"/>
  <c r="F61" i="1"/>
  <c r="F60" i="1"/>
  <c r="F59" i="1"/>
  <c r="F58" i="1"/>
  <c r="F62" i="1" s="1"/>
  <c r="F55" i="1"/>
  <c r="F54" i="1"/>
  <c r="F53" i="1"/>
  <c r="F52" i="1"/>
  <c r="F51" i="1"/>
  <c r="F50" i="1"/>
  <c r="F49" i="1"/>
  <c r="F48" i="1"/>
  <c r="F47" i="1"/>
  <c r="F46" i="1"/>
  <c r="F45" i="1"/>
  <c r="F44" i="1"/>
  <c r="F43" i="1"/>
  <c r="F42" i="1"/>
  <c r="F41" i="1"/>
  <c r="F40" i="1"/>
  <c r="F39" i="1"/>
  <c r="F38" i="1"/>
  <c r="F37" i="1"/>
  <c r="F34" i="1"/>
  <c r="F33" i="1"/>
  <c r="F32" i="1"/>
  <c r="F31" i="1"/>
  <c r="F28" i="1"/>
  <c r="F27" i="1"/>
  <c r="F26" i="1"/>
  <c r="F25" i="1"/>
  <c r="F24" i="1"/>
  <c r="F23" i="1"/>
  <c r="F22" i="1"/>
  <c r="F21" i="1"/>
  <c r="F20" i="1"/>
  <c r="F19" i="1"/>
  <c r="F18" i="1"/>
  <c r="F15" i="1"/>
  <c r="F14" i="1"/>
  <c r="F13" i="1"/>
  <c r="F12" i="1"/>
  <c r="F11" i="1"/>
  <c r="F10" i="1"/>
  <c r="F9" i="1"/>
  <c r="F8" i="1"/>
  <c r="F7" i="1"/>
  <c r="F6" i="1"/>
  <c r="F16" i="1" l="1"/>
  <c r="F29" i="1"/>
  <c r="F35" i="1"/>
  <c r="F56" i="1"/>
  <c r="K79" i="1"/>
  <c r="E4" i="2" s="1"/>
  <c r="E13" i="2" s="1"/>
  <c r="E28" i="2" s="1"/>
  <c r="F79" i="1" l="1"/>
  <c r="C4" i="2" s="1"/>
  <c r="C13" i="2" s="1"/>
  <c r="C28" i="2" s="1"/>
</calcChain>
</file>

<file path=xl/sharedStrings.xml><?xml version="1.0" encoding="utf-8"?>
<sst xmlns="http://schemas.openxmlformats.org/spreadsheetml/2006/main" count="443" uniqueCount="233">
  <si>
    <r>
      <t>鐵架櫃-4</t>
    </r>
    <r>
      <rPr>
        <sz val="12"/>
        <rFont val="新細明體"/>
        <family val="1"/>
        <charset val="136"/>
      </rPr>
      <t/>
    </r>
  </si>
  <si>
    <t>辦公文具類</t>
  </si>
  <si>
    <t>7年</t>
  </si>
  <si>
    <t>3年</t>
  </si>
  <si>
    <t>項次一至七總計</t>
    <phoneticPr fontId="1" type="noConversion"/>
  </si>
  <si>
    <t>編號</t>
    <phoneticPr fontId="1" type="noConversion"/>
  </si>
  <si>
    <t>物品名稱</t>
    <phoneticPr fontId="1" type="noConversion"/>
  </si>
  <si>
    <t>原告主張</t>
    <phoneticPr fontId="1" type="noConversion"/>
  </si>
  <si>
    <t>火災發生時已經使用年數</t>
    <phoneticPr fontId="1" type="noConversion"/>
  </si>
  <si>
    <t>本院判斷</t>
    <phoneticPr fontId="1" type="noConversion"/>
  </si>
  <si>
    <t>單位</t>
    <phoneticPr fontId="1" type="noConversion"/>
  </si>
  <si>
    <t>數量</t>
    <phoneticPr fontId="1" type="noConversion"/>
  </si>
  <si>
    <t>單價</t>
    <phoneticPr fontId="1" type="noConversion"/>
  </si>
  <si>
    <t>總價</t>
    <phoneticPr fontId="1" type="noConversion"/>
  </si>
  <si>
    <t>購買日期
（民國）</t>
    <phoneticPr fontId="1" type="noConversion"/>
  </si>
  <si>
    <t>耐用年限</t>
    <phoneticPr fontId="1" type="noConversion"/>
  </si>
  <si>
    <t>折舊計算</t>
    <phoneticPr fontId="1" type="noConversion"/>
  </si>
  <si>
    <t>火災發生時折舊後價值（新臺幣/元）</t>
    <phoneticPr fontId="1" type="noConversion"/>
  </si>
  <si>
    <t>（新臺幣/元）</t>
    <phoneticPr fontId="1" type="noConversion"/>
  </si>
  <si>
    <t>一</t>
    <phoneticPr fontId="1" type="noConversion"/>
  </si>
  <si>
    <t>固定器具設備類</t>
    <phoneticPr fontId="1" type="noConversion"/>
  </si>
  <si>
    <t>鐵架櫃-1</t>
    <phoneticPr fontId="2" type="noConversion"/>
  </si>
  <si>
    <t>組</t>
    <phoneticPr fontId="2" type="noConversion"/>
  </si>
  <si>
    <t>約94年購入</t>
    <phoneticPr fontId="2" type="noConversion"/>
  </si>
  <si>
    <t>約10年</t>
    <phoneticPr fontId="2" type="noConversion"/>
  </si>
  <si>
    <t>7年</t>
    <phoneticPr fontId="1" type="noConversion"/>
  </si>
  <si>
    <t>實際使用年數已超過耐用年限，其殘值為原額10分之1即950元。</t>
    <phoneticPr fontId="1" type="noConversion"/>
  </si>
  <si>
    <r>
      <t>鐵架櫃-2</t>
    </r>
    <r>
      <rPr>
        <sz val="12"/>
        <rFont val="新細明體"/>
        <family val="1"/>
        <charset val="136"/>
      </rPr>
      <t/>
    </r>
    <phoneticPr fontId="2" type="noConversion"/>
  </si>
  <si>
    <t>實際使用年數已超過耐用年限，其殘值為原額10分之1即1,100元。</t>
    <phoneticPr fontId="1" type="noConversion"/>
  </si>
  <si>
    <r>
      <t>鐵架櫃-3</t>
    </r>
    <r>
      <rPr>
        <sz val="12"/>
        <rFont val="新細明體"/>
        <family val="1"/>
        <charset val="136"/>
      </rPr>
      <t/>
    </r>
    <phoneticPr fontId="2" type="noConversion"/>
  </si>
  <si>
    <t>實際使用年數已超過耐用年限，其殘值為原額10分之1即1,300元。</t>
    <phoneticPr fontId="1" type="noConversion"/>
  </si>
  <si>
    <t>實際使用年數已超過耐用年限，其殘值為原額10分之1即1,500元。</t>
    <phoneticPr fontId="1" type="noConversion"/>
  </si>
  <si>
    <t>日立分離式冷氣</t>
    <phoneticPr fontId="2" type="noConversion"/>
  </si>
  <si>
    <t>部</t>
    <phoneticPr fontId="2" type="noConversion"/>
  </si>
  <si>
    <t>約101年購入</t>
    <phoneticPr fontId="2" type="noConversion"/>
  </si>
  <si>
    <t>約3年</t>
    <phoneticPr fontId="2" type="noConversion"/>
  </si>
  <si>
    <t>7年</t>
    <phoneticPr fontId="1" type="noConversion"/>
  </si>
  <si>
    <t>第1年折舊值
65,000×0.28=18,200
第1年折舊後價值
65,000-18,200=46,800
第2年折舊值
46,800×0.28=13,104
第2年折舊後價值
46,800-13,104=33,696
第3年折舊值
33,696×0.28≒9,435
第3年折舊後價值
33,696-9,435=24,261</t>
    <phoneticPr fontId="1" type="noConversion"/>
  </si>
  <si>
    <t>矮櫃</t>
    <phoneticPr fontId="2" type="noConversion"/>
  </si>
  <si>
    <t>台</t>
    <phoneticPr fontId="2" type="noConversion"/>
  </si>
  <si>
    <t>約94年購入</t>
    <phoneticPr fontId="2" type="noConversion"/>
  </si>
  <si>
    <t>約10年</t>
    <phoneticPr fontId="2" type="noConversion"/>
  </si>
  <si>
    <t>實際使用年數已超過耐用年限，其殘值為原額10分之1即600元。</t>
    <phoneticPr fontId="1" type="noConversion"/>
  </si>
  <si>
    <t>瓦斯爐</t>
    <phoneticPr fontId="2" type="noConversion"/>
  </si>
  <si>
    <t>約101年購入</t>
    <phoneticPr fontId="2" type="noConversion"/>
  </si>
  <si>
    <t>第1年折舊值
12,000×0.28=3,360
第1年折舊後價值
12,000-3,360=8,640
第2年折舊值
8,640×0.28≒2,419
第2年折舊後價值
8,640-2,419=6,221
第3年折舊值
6,221×0.28≒1,742
第3年折舊後價值
6,221-1,742=4,479</t>
    <phoneticPr fontId="1" type="noConversion"/>
  </si>
  <si>
    <t>抽油煙機</t>
    <phoneticPr fontId="2" type="noConversion"/>
  </si>
  <si>
    <t>第1年折舊值
8,500×0.28=2,380
第1年折舊後價值
8,500-2,380=6,120
第2年折舊值
6,120×0.28≒1,714
第2年折舊後價值
6,120-1,714=4,406
第3年折舊值
4,406×0.28≒1,234
第3年折舊後價值
4,406-1,234=3,172</t>
    <phoneticPr fontId="1" type="noConversion"/>
  </si>
  <si>
    <t>熱水器</t>
    <phoneticPr fontId="2" type="noConversion"/>
  </si>
  <si>
    <t>約99年購入</t>
    <phoneticPr fontId="2" type="noConversion"/>
  </si>
  <si>
    <t>約5年</t>
    <phoneticPr fontId="2" type="noConversion"/>
  </si>
  <si>
    <t>第1年折舊值
6,500×0.28=1,820
第1年折舊後價值
6,500-1,820=4,680
第2年折舊值
4,680×0.28≒1,310
第2年折舊後價值
4,680-1,310=3,370
第3年折舊值
3,370×0.28≒944
第3年折舊後價值
3,370-944=2,426
第4年折舊值
2,426×0.28≒679
第4年折舊後價值
2,426-679=1,747
第5年折舊值
1,747×0.28≒489
第5年折舊後價值
1,747-489=1,258</t>
    <phoneticPr fontId="1" type="noConversion"/>
  </si>
  <si>
    <t>冰箱</t>
    <phoneticPr fontId="2" type="noConversion"/>
  </si>
  <si>
    <t>第1年折舊值
26,500×0.28=7,420
第1年折舊後價值
26,500-7,420=19,080
第2年折舊值
19,080×0.28≒5,342
第2年折舊後價值
19,080-5,342=13,738
第3年折舊值
13,738×0.28≒3,847
第3年折舊後價值
13,738-3,847=9,891</t>
    <phoneticPr fontId="1" type="noConversion"/>
  </si>
  <si>
    <t>小計</t>
    <phoneticPr fontId="1" type="noConversion"/>
  </si>
  <si>
    <t>二</t>
    <phoneticPr fontId="1" type="noConversion"/>
  </si>
  <si>
    <t>辦公器具類</t>
    <phoneticPr fontId="1" type="noConversion"/>
  </si>
  <si>
    <t>屏風</t>
    <phoneticPr fontId="2" type="noConversion"/>
  </si>
  <si>
    <t>組</t>
    <phoneticPr fontId="2" type="noConversion"/>
  </si>
  <si>
    <t>實際使用年數已超過耐用年限，其殘值為原額10分之1即1,600元。</t>
    <phoneticPr fontId="1" type="noConversion"/>
  </si>
  <si>
    <t>會客桌椅組</t>
    <phoneticPr fontId="2" type="noConversion"/>
  </si>
  <si>
    <t>第1年折舊值
12,000×0.28=3,360
第1年折舊後價值
12,000-3,360=8,640
第2年折舊值
8,640×0.28≒2,419
第2年折舊後價值
8,640-2,419=6,221
第3年折舊值
6,221×0.28≒1,742
第3年折舊後價值
6,221-1,742=4,479
第4年折舊值
4,479×0.28≒1,254
第4年折舊後價值
4,479-1,254=3,225
第5年折舊值
3,225×0.28≒903
第5年折舊後價值
3,225-903=2,322</t>
    <phoneticPr fontId="1" type="noConversion"/>
  </si>
  <si>
    <t>辦公桌</t>
    <phoneticPr fontId="2" type="noConversion"/>
  </si>
  <si>
    <t>張</t>
    <phoneticPr fontId="2" type="noConversion"/>
  </si>
  <si>
    <t>實際使用年數已超過耐用年限，其殘值為原額10分之1即3,600元。</t>
    <phoneticPr fontId="1" type="noConversion"/>
  </si>
  <si>
    <t>辦公椅</t>
    <phoneticPr fontId="2" type="noConversion"/>
  </si>
  <si>
    <t>實際使用年數已超過耐用年限，其殘值為原額10分之1即1,850元。</t>
    <phoneticPr fontId="1" type="noConversion"/>
  </si>
  <si>
    <t>活動文具櫃</t>
    <phoneticPr fontId="2" type="noConversion"/>
  </si>
  <si>
    <t>具</t>
    <phoneticPr fontId="2" type="noConversion"/>
  </si>
  <si>
    <t>實際使用年數已超過耐用年限，其殘值為原額10分之1即2,800元。</t>
    <phoneticPr fontId="1" type="noConversion"/>
  </si>
  <si>
    <t>白板</t>
    <phoneticPr fontId="2" type="noConversion"/>
  </si>
  <si>
    <t>面</t>
    <phoneticPr fontId="2" type="noConversion"/>
  </si>
  <si>
    <t>實際使用年數已超過耐用年限，其殘值為原額10分之1即650元。</t>
    <phoneticPr fontId="1" type="noConversion"/>
  </si>
  <si>
    <t>總機+電話組</t>
    <phoneticPr fontId="2" type="noConversion"/>
  </si>
  <si>
    <t>實際使用年數已超過耐用年限，其殘值為原額10分之1即7,800元。</t>
    <phoneticPr fontId="1" type="noConversion"/>
  </si>
  <si>
    <t>刷卡機</t>
    <phoneticPr fontId="2" type="noConversion"/>
  </si>
  <si>
    <t>實際使用年數已超過耐用年限，其殘值為原額10分之1即900元。</t>
    <phoneticPr fontId="1" type="noConversion"/>
  </si>
  <si>
    <t>傳真機</t>
    <phoneticPr fontId="2" type="noConversion"/>
  </si>
  <si>
    <t>時鐘</t>
    <phoneticPr fontId="2" type="noConversion"/>
  </si>
  <si>
    <t>實際使用年數已超過耐用年限，其殘值為原額10分之1即220元。</t>
    <phoneticPr fontId="1" type="noConversion"/>
  </si>
  <si>
    <t>舊辦公圖書文具</t>
    <phoneticPr fontId="2" type="noConversion"/>
  </si>
  <si>
    <t>式</t>
    <phoneticPr fontId="2" type="noConversion"/>
  </si>
  <si>
    <t>約94年-104年購入</t>
    <phoneticPr fontId="2" type="noConversion"/>
  </si>
  <si>
    <t>約1年-10年</t>
    <phoneticPr fontId="2" type="noConversion"/>
  </si>
  <si>
    <t>實際使用年數已超過耐用年限，其殘值為原額10分之1即5,000元。</t>
    <phoneticPr fontId="1" type="noConversion"/>
  </si>
  <si>
    <t>三</t>
    <phoneticPr fontId="1" type="noConversion"/>
  </si>
  <si>
    <t>電器用品類</t>
    <phoneticPr fontId="1" type="noConversion"/>
  </si>
  <si>
    <t>音響</t>
    <phoneticPr fontId="2" type="noConversion"/>
  </si>
  <si>
    <t>第1年折舊值
12,500×0.28=3,500
第1年折舊後價值
12,500-3,500=9,000
第2年折舊值
9,000×0.28=2,520
第2年折舊後價值
9,000-2,520=6,480
第3年折舊值
6,480×0.28≒1,814
第3年折舊後價值
6,480-1,814=4,666</t>
    <phoneticPr fontId="1" type="noConversion"/>
  </si>
  <si>
    <t>冰熱飲水機</t>
    <phoneticPr fontId="2" type="noConversion"/>
  </si>
  <si>
    <t>第1年折舊值
4,500×0.28=1,260
第1年折舊後價值
4,500-1,260=3,240
第2年折舊值
3,240×0.28≒907
第2年折舊後價值
3,240-907=2,333
第3年折舊值
2,333×0.28≒653
第3年折舊後價值
2,333-653=1,680</t>
    <phoneticPr fontId="1" type="noConversion"/>
  </si>
  <si>
    <t>50吋電視</t>
    <phoneticPr fontId="2" type="noConversion"/>
  </si>
  <si>
    <t>實際使用年數已超過耐用年限，其殘值為原額10分之1即2,850元。</t>
    <phoneticPr fontId="1" type="noConversion"/>
  </si>
  <si>
    <t>吸塵器</t>
    <phoneticPr fontId="2" type="noConversion"/>
  </si>
  <si>
    <t>第1年折舊值
5,000×0.28=1,400
第1年折舊後價值
5,000-1,400=3,600
第2年折舊值
3,600×0.28=1,008
第2年折舊後價值
3,600-1,008=2,592
第3年折舊值
2,592×0.28≒726
第3年折舊後價值
2,592-726=1,866</t>
    <phoneticPr fontId="1" type="noConversion"/>
  </si>
  <si>
    <t>四</t>
    <phoneticPr fontId="1" type="noConversion"/>
  </si>
  <si>
    <t>3C電腦類</t>
    <phoneticPr fontId="1" type="noConversion"/>
  </si>
  <si>
    <t>3C數位及周邊</t>
    <phoneticPr fontId="2" type="noConversion"/>
  </si>
  <si>
    <t>約103年購入</t>
    <phoneticPr fontId="2" type="noConversion"/>
  </si>
  <si>
    <t>約1年</t>
    <phoneticPr fontId="2" type="noConversion"/>
  </si>
  <si>
    <t>3年</t>
    <phoneticPr fontId="1" type="noConversion"/>
  </si>
  <si>
    <t>第1年折舊值
6,660×0.536≒3,570
第1年折舊後價值
6,660-3,570=3,090</t>
    <phoneticPr fontId="1" type="noConversion"/>
  </si>
  <si>
    <t>彩色影印事務機</t>
    <phoneticPr fontId="2" type="noConversion"/>
  </si>
  <si>
    <t>實際使用年數已超過耐用年限，其殘值為原額10分之1即12,500元。</t>
    <phoneticPr fontId="1" type="noConversion"/>
  </si>
  <si>
    <t>雷射印表機</t>
    <phoneticPr fontId="2" type="noConversion"/>
  </si>
  <si>
    <t>實際使用年數已超過耐用年限，其殘值為原額10分之1即1,200元。</t>
    <phoneticPr fontId="1" type="noConversion"/>
  </si>
  <si>
    <t>印表機炭粉夾</t>
    <phoneticPr fontId="2" type="noConversion"/>
  </si>
  <si>
    <t>支</t>
    <phoneticPr fontId="2" type="noConversion"/>
  </si>
  <si>
    <t>約104年購入</t>
    <phoneticPr fontId="2" type="noConversion"/>
  </si>
  <si>
    <t>約10個月</t>
    <phoneticPr fontId="2" type="noConversion"/>
  </si>
  <si>
    <t>10個月折舊值
2,880×0.536×(10/12)≒1,286
10個月折舊後價值
2,880-1,286=1,594</t>
    <phoneticPr fontId="1" type="noConversion"/>
  </si>
  <si>
    <t>canon單眼相機</t>
    <phoneticPr fontId="2" type="noConversion"/>
  </si>
  <si>
    <t>實際使用年數已超過耐用年限，其殘值為原額10分之1即4,900元。</t>
    <phoneticPr fontId="1" type="noConversion"/>
  </si>
  <si>
    <t>canon10-22mm鏡頭</t>
    <phoneticPr fontId="2" type="noConversion"/>
  </si>
  <si>
    <t>顆</t>
    <phoneticPr fontId="2" type="noConversion"/>
  </si>
  <si>
    <t>實際使用年數已超過耐用年限，其殘值為原額10分之1即2,250元。</t>
    <phoneticPr fontId="1" type="noConversion"/>
  </si>
  <si>
    <t>單眼相機背包</t>
    <phoneticPr fontId="2" type="noConversion"/>
  </si>
  <si>
    <t>個</t>
    <phoneticPr fontId="2" type="noConversion"/>
  </si>
  <si>
    <t>實際使用年數已超過耐用年限，其殘值為原額10分之1即400元。</t>
    <phoneticPr fontId="1" type="noConversion"/>
  </si>
  <si>
    <t>攝影機背包</t>
    <phoneticPr fontId="2" type="noConversion"/>
  </si>
  <si>
    <t>實際使用年數已超過耐用年限，其殘值為原額10分之1即160元。</t>
    <phoneticPr fontId="1" type="noConversion"/>
  </si>
  <si>
    <t>攝影機</t>
    <phoneticPr fontId="2" type="noConversion"/>
  </si>
  <si>
    <t>投影機</t>
    <phoneticPr fontId="2" type="noConversion"/>
  </si>
  <si>
    <t>筆記電腦</t>
    <phoneticPr fontId="2" type="noConversion"/>
  </si>
  <si>
    <t>實際使用年數已超過耐用年限，其殘值為原額10分之1即4,200元。</t>
    <phoneticPr fontId="1" type="noConversion"/>
  </si>
  <si>
    <t>電腦主機</t>
    <phoneticPr fontId="2" type="noConversion"/>
  </si>
  <si>
    <t>實際使用年數已超過耐用年限，其殘值為原額10分之1即27,500元。</t>
    <phoneticPr fontId="1" type="noConversion"/>
  </si>
  <si>
    <t>LED電腦螢幕</t>
    <phoneticPr fontId="2" type="noConversion"/>
  </si>
  <si>
    <t>DELL電腦螢幕</t>
    <phoneticPr fontId="2" type="noConversion"/>
  </si>
  <si>
    <t>約103年6月購入</t>
    <phoneticPr fontId="2" type="noConversion"/>
  </si>
  <si>
    <t>約1年半</t>
    <phoneticPr fontId="2" type="noConversion"/>
  </si>
  <si>
    <t>第1年折舊值
21,900×0.536≒11,738
第1年折舊後價值
21,900-11,738=10,162
第2年折舊值
10,162×0.536×(6/12)≒2,723
第2年折舊後價值
10,162-2,723=7,439</t>
    <phoneticPr fontId="1" type="noConversion"/>
  </si>
  <si>
    <t>網路伺服器電腦</t>
    <phoneticPr fontId="2" type="noConversion"/>
  </si>
  <si>
    <t>實際使用年數已超過耐用年限，其殘值為原額10分之1即3,500元。</t>
    <phoneticPr fontId="1" type="noConversion"/>
  </si>
  <si>
    <t>磁碟陣列</t>
    <phoneticPr fontId="2" type="noConversion"/>
  </si>
  <si>
    <t>電腦周邊</t>
    <phoneticPr fontId="2" type="noConversion"/>
  </si>
  <si>
    <t>批</t>
    <phoneticPr fontId="2" type="noConversion"/>
  </si>
  <si>
    <t>約104年5月購入</t>
    <phoneticPr fontId="2" type="noConversion"/>
  </si>
  <si>
    <t>約6個月</t>
    <phoneticPr fontId="2" type="noConversion"/>
  </si>
  <si>
    <t>6個月折舊值
14,525×0.536×(6/12)≒3,893
6個月折舊後價值
14,525-3,893=10,632</t>
    <phoneticPr fontId="1" type="noConversion"/>
  </si>
  <si>
    <t>電腦零件</t>
    <phoneticPr fontId="2" type="noConversion"/>
  </si>
  <si>
    <t>第1年折舊值
18,900×0.536≒10,130
第1年折舊後價值
18,900-10,130=8,770
第2年折舊值
8,770×0.536×(6/12)≒2,350
第2年折舊後價值
8,770-2,350=6,420</t>
    <phoneticPr fontId="1" type="noConversion"/>
  </si>
  <si>
    <t>通風器材</t>
    <phoneticPr fontId="2" type="noConversion"/>
  </si>
  <si>
    <t>第1年折舊值
1,200×0.536≒643
第1年折舊後價值
1,200-643=557
第2年折舊值
557×0.536×(6/12)≒149
第2年折舊後價值
557-149=408</t>
    <phoneticPr fontId="1" type="noConversion"/>
  </si>
  <si>
    <t>五</t>
    <phoneticPr fontId="1" type="noConversion"/>
  </si>
  <si>
    <t>印刷類</t>
    <phoneticPr fontId="1" type="noConversion"/>
  </si>
  <si>
    <t>設計印刷</t>
    <phoneticPr fontId="2" type="noConversion"/>
  </si>
  <si>
    <t>約103年10月購入</t>
    <phoneticPr fontId="2" type="noConversion"/>
  </si>
  <si>
    <t>2年</t>
    <phoneticPr fontId="2" type="noConversion"/>
  </si>
  <si>
    <t>9年</t>
    <phoneticPr fontId="1" type="noConversion"/>
  </si>
  <si>
    <t>第1年折舊值
3,990×0.226≒902
第1年折舊後價值
3,990-902=3,088
第2年折舊值
3,088×0.226≒698
第2年折舊後價值
3,088-698=2,390</t>
    <phoneticPr fontId="1" type="noConversion"/>
  </si>
  <si>
    <t>雜誌印刷</t>
    <phoneticPr fontId="2" type="noConversion"/>
  </si>
  <si>
    <t>約103年1月購入</t>
    <phoneticPr fontId="2" type="noConversion"/>
  </si>
  <si>
    <t>第1年折舊值
41,250×0.226≒9,323
第1年折舊後價值
41,250-9,323=31,927
第2年折舊值
31,927×0.226≒7,216
第2年折舊後價值
31,927-7,216=24,711</t>
    <phoneticPr fontId="1" type="noConversion"/>
  </si>
  <si>
    <t>約103年2月購入</t>
    <phoneticPr fontId="2" type="noConversion"/>
  </si>
  <si>
    <t>約104年2月購入</t>
    <phoneticPr fontId="2" type="noConversion"/>
  </si>
  <si>
    <t>10個月折舊值
75,000×0.226×(10/12)≒14,125
10個月折舊後價值
75,000-14,125=60,875</t>
    <phoneticPr fontId="1" type="noConversion"/>
  </si>
  <si>
    <t>已經使用1/2，原告以一半金額請求。</t>
    <phoneticPr fontId="1" type="noConversion"/>
  </si>
  <si>
    <t>六</t>
    <phoneticPr fontId="1" type="noConversion"/>
  </si>
  <si>
    <t>護貝機</t>
    <phoneticPr fontId="2" type="noConversion"/>
  </si>
  <si>
    <t>第1年折舊值
990×0.28≒277
第1年折舊後價值
990-277=713
第2年折舊值
713×0.28≒200
第2年折舊後價值
713-200=513</t>
    <phoneticPr fontId="1" type="noConversion"/>
  </si>
  <si>
    <t>網路線</t>
    <phoneticPr fontId="2" type="noConversion"/>
  </si>
  <si>
    <t>條</t>
    <phoneticPr fontId="2" type="noConversion"/>
  </si>
  <si>
    <t>第1年折舊值
179×0.28≒50
第1年折舊後價值
179-50=129
第2年折舊值
129×0.28≒36
第2年折舊後價值
129-36=93</t>
    <phoneticPr fontId="1" type="noConversion"/>
  </si>
  <si>
    <t>紅米手機</t>
    <phoneticPr fontId="2" type="noConversion"/>
  </si>
  <si>
    <t>第1年折舊值
3,999×0.28≒1,120
第1年折舊後價值
3,999-1,120=2,879
第2年折舊值
2,879×0.28≒806
第2年折舊後價值
2,879-806=2,073</t>
    <phoneticPr fontId="1" type="noConversion"/>
  </si>
  <si>
    <t>計算機</t>
    <phoneticPr fontId="2" type="noConversion"/>
  </si>
  <si>
    <t>第1年折舊值
419×0.28≒117
第1年折舊後價值
419-117=302
第2年折舊值
302×0.28≒85
第2年折舊後價值
302-85=217</t>
    <phoneticPr fontId="1" type="noConversion"/>
  </si>
  <si>
    <t>複貝膠膜</t>
    <phoneticPr fontId="2" type="noConversion"/>
  </si>
  <si>
    <t>盒</t>
    <phoneticPr fontId="2" type="noConversion"/>
  </si>
  <si>
    <t>第1年折舊值
6,000×0.28=1,680
第1年折舊後價值
6,000-1,680=4,320
第2年折舊值
4,320×0.28≒1,210
第2年折舊後價值
4,320-1,210=3,110</t>
    <phoneticPr fontId="1" type="noConversion"/>
  </si>
  <si>
    <t>七</t>
    <phoneticPr fontId="1" type="noConversion"/>
  </si>
  <si>
    <t>登山用品類</t>
    <phoneticPr fontId="1" type="noConversion"/>
  </si>
  <si>
    <t>記錄器零件</t>
    <phoneticPr fontId="2" type="noConversion"/>
  </si>
  <si>
    <t>10個月折舊值
11,172×0.28×(10/12)≒2,607
10個月折舊後價值
11,172-2,607=8,565</t>
    <phoneticPr fontId="1" type="noConversion"/>
  </si>
  <si>
    <t>登山用品</t>
    <phoneticPr fontId="2" type="noConversion"/>
  </si>
  <si>
    <t>約104年4月購入</t>
    <phoneticPr fontId="2" type="noConversion"/>
  </si>
  <si>
    <t>約8個月</t>
    <phoneticPr fontId="2" type="noConversion"/>
  </si>
  <si>
    <t>8個月折舊值
56,000×0.28×(8/12)≒10,453
8個月折舊後價值
56,000-10,453=45,547</t>
    <phoneticPr fontId="1" type="noConversion"/>
  </si>
  <si>
    <t>8個月折舊值
67,000×0.28×(8/12)≒12,507
8個月折舊後價值
67,000-12,507=54,493</t>
    <phoneticPr fontId="1" type="noConversion"/>
  </si>
  <si>
    <t>通訊器材</t>
    <phoneticPr fontId="2" type="noConversion"/>
  </si>
  <si>
    <t>件</t>
    <phoneticPr fontId="2" type="noConversion"/>
  </si>
  <si>
    <t>第1年折舊值
600×0.28=168
第1年折舊後價值
600-168=432
第2年折舊值
432×0.28≒121
第2年折舊後價值
432-121=311</t>
    <phoneticPr fontId="1" type="noConversion"/>
  </si>
  <si>
    <t>血氧濃度計</t>
    <phoneticPr fontId="2" type="noConversion"/>
  </si>
  <si>
    <t>第1年折舊值
69,600×0.28=19,488
第1年折舊後價值
69,600-19,488=50,112
第2年折舊值
50,112×0.28≒14,031
第2年折舊後價值
50,112-14,031=36,081</t>
    <phoneticPr fontId="1" type="noConversion"/>
  </si>
  <si>
    <t>舊睡袋、帳篷、冰爪…裝備</t>
    <phoneticPr fontId="2" type="noConversion"/>
  </si>
  <si>
    <t>第1年折舊值
150,000×0.28=42,000
第1年折舊後價值
150,000-42,000=108,000
第2年折舊值
108,000×0.28=30,240
第2年折舊後價值
108,000-30,240=77,760
第3年折舊值
77,760×0.28≒21,773
第3年折舊後價值
77,760-21,773=55,987
第4年折舊值
55,987×0.28≒15,676
第4年折舊後價值
55,987-15,676=40,311
第5年折舊值
40,311×0.28≒11,287
第5年折舊後價值
40,311-11,287=29,024</t>
    <phoneticPr fontId="1" type="noConversion"/>
  </si>
  <si>
    <t>註1：折舊依行政院所頒固定資產耐用年數表及固定資產折舊率表以定率遞減法計算，其中耐用年數3年、7年、9年每年折舊率分別為0.536、0.280、0.226。</t>
    <phoneticPr fontId="1" type="noConversion"/>
  </si>
  <si>
    <t>註2：原告主張使用年數「約一年多」之物品，均以實際使用年數2年計算折舊；另項次二11「舊辦公圖書文具」則以被告抗辯之實際使用年數10年計算折舊(卷一P.505)。</t>
    <phoneticPr fontId="1" type="noConversion"/>
  </si>
  <si>
    <t>項次</t>
    <phoneticPr fontId="1" type="noConversion"/>
  </si>
  <si>
    <t>項目</t>
    <phoneticPr fontId="1" type="noConversion"/>
  </si>
  <si>
    <t>被告答辯</t>
    <phoneticPr fontId="1" type="noConversion"/>
  </si>
  <si>
    <t>備註</t>
    <phoneticPr fontId="1" type="noConversion"/>
  </si>
  <si>
    <t>壹、</t>
    <phoneticPr fontId="1" type="noConversion"/>
  </si>
  <si>
    <t>物品毀損損害</t>
    <phoneticPr fontId="1" type="noConversion"/>
  </si>
  <si>
    <t>遷移費用</t>
    <phoneticPr fontId="1" type="noConversion"/>
  </si>
  <si>
    <t>一</t>
    <phoneticPr fontId="1" type="noConversion"/>
  </si>
  <si>
    <t>二</t>
    <phoneticPr fontId="1" type="noConversion"/>
  </si>
  <si>
    <t>三</t>
    <phoneticPr fontId="1" type="noConversion"/>
  </si>
  <si>
    <t>1.5個月營業損失</t>
    <phoneticPr fontId="1" type="noConversion"/>
  </si>
  <si>
    <t>手續費</t>
    <phoneticPr fontId="1" type="noConversion"/>
  </si>
  <si>
    <t>代支廣告費</t>
    <phoneticPr fontId="1" type="noConversion"/>
  </si>
  <si>
    <t>觀光局執照費</t>
    <phoneticPr fontId="1" type="noConversion"/>
  </si>
  <si>
    <t>負責人章及發票章</t>
    <phoneticPr fontId="1" type="noConversion"/>
  </si>
  <si>
    <t>電話線路遷移費用</t>
    <phoneticPr fontId="1" type="noConversion"/>
  </si>
  <si>
    <t>合計（項次壹）</t>
    <phoneticPr fontId="1" type="noConversion"/>
  </si>
  <si>
    <t>小計（項次二）</t>
    <phoneticPr fontId="1" type="noConversion"/>
  </si>
  <si>
    <t>被告抵銷抗辯</t>
    <phoneticPr fontId="1" type="noConversion"/>
  </si>
  <si>
    <t>系爭房屋毀損損害</t>
    <phoneticPr fontId="1" type="noConversion"/>
  </si>
  <si>
    <t>13個月租金損失</t>
    <phoneticPr fontId="1" type="noConversion"/>
  </si>
  <si>
    <t>原告野訊公司求償</t>
    <phoneticPr fontId="1" type="noConversion"/>
  </si>
  <si>
    <t>參、</t>
    <phoneticPr fontId="1" type="noConversion"/>
  </si>
  <si>
    <t>合計（項次參）</t>
    <phoneticPr fontId="1" type="noConversion"/>
  </si>
  <si>
    <t>貳、</t>
    <phoneticPr fontId="1" type="noConversion"/>
  </si>
  <si>
    <t>原告蔡政龍請求返還</t>
    <phoneticPr fontId="1" type="noConversion"/>
  </si>
  <si>
    <t>押租金</t>
    <phoneticPr fontId="1" type="noConversion"/>
  </si>
  <si>
    <t>合計（項次貳）</t>
    <phoneticPr fontId="1" type="noConversion"/>
  </si>
  <si>
    <t>註3：項次五原告已表明因該批印刷品數量已經使用掉一半（卷一P.29），損害以一半之金額請求，故折舊係以原告請求金額計算折舊。</t>
    <phoneticPr fontId="1" type="noConversion"/>
  </si>
  <si>
    <t>附表二：原告請求物品（毀損損害）價值折舊計算表</t>
    <phoneticPr fontId="1" type="noConversion"/>
  </si>
  <si>
    <t>詳附表二</t>
    <phoneticPr fontId="1" type="noConversion"/>
  </si>
  <si>
    <t>總計（項次壹+項次貳-項次參）</t>
    <phoneticPr fontId="1" type="noConversion"/>
  </si>
  <si>
    <t>被告計算式：19000元/每月*13月</t>
    <phoneticPr fontId="1" type="noConversion"/>
  </si>
  <si>
    <t>代墊水電費</t>
    <phoneticPr fontId="1" type="noConversion"/>
  </si>
  <si>
    <t>104年10月14日起至同年12月10日電費</t>
    <phoneticPr fontId="1" type="noConversion"/>
  </si>
  <si>
    <t>104年12月11日起至105年2月4日電費</t>
    <phoneticPr fontId="1" type="noConversion"/>
  </si>
  <si>
    <t>104年10月12日起至同年12月7日水費</t>
    <phoneticPr fontId="1" type="noConversion"/>
  </si>
  <si>
    <t>104年12月8日起至105年2月15日水費</t>
    <phoneticPr fontId="1" type="noConversion"/>
  </si>
  <si>
    <t>小計（項次三）</t>
    <phoneticPr fontId="1" type="noConversion"/>
  </si>
  <si>
    <t>附表一：兩造主張與答辯</t>
    <phoneticPr fontId="1" type="noConversion"/>
  </si>
  <si>
    <t>原告僅承認此期間用電電費為527元（見卷二P.188：34.03度/日*3.1元*/度*5日，元以下四捨五入）</t>
    <phoneticPr fontId="1" type="noConversion"/>
  </si>
  <si>
    <t>原告僅承認此期間用水水費為26元（見卷二P.188：2.57元/日*10日，元以下四捨五入）</t>
    <phoneticPr fontId="1" type="noConversion"/>
  </si>
  <si>
    <t>依原證4-22私章費用為250元，發票章為600元（卷一P.117）</t>
    <phoneticPr fontId="1" type="noConversion"/>
  </si>
  <si>
    <t>合計（項次貳-項次參）</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</si>
</sst>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quot;$&quot;* #,##0.00_-;_-&quot;$&quot;* &quot;-&quot;??_-;_-@_-"/>
    <numFmt numFmtId="176" formatCode="#,##0_ ;[Red]\-#,##0\ "/>
    <numFmt numFmtId="177" formatCode="&quot;$&quot;#,##0;[Red]&quot;$&quot;#,##0"/>
    <numFmt numFmtId="178" formatCode="m&quot;月&quot;d&quot;日&quot;"/>
    <numFmt numFmtId="179" formatCode="_-&quot;$&quot;* #,##0_-;\-&quot;$&quot;* #,##0_-;_-&quot;$&quot;* &quot;-&quot;??_-;_-@_-"/>
  </numFmts>
  <fonts count="11">
    <font>
      <sz val="12"/>
      <color theme="1"/>
      <name val="新細明體"/>
      <family val="1"/>
      <charset val="136"/>
      <scheme val="minor"/>
    </font>
    <font>
      <sz val="9"/>
      <name val="新細明體"/>
      <family val="1"/>
      <charset val="136"/>
    </font>
    <font>
      <sz val="9"/>
      <name val="新細明體"/>
      <family val="1"/>
      <charset val="136"/>
    </font>
    <font>
      <sz val="12"/>
      <name val="新細明體"/>
      <family val="1"/>
      <charset val="136"/>
    </font>
    <font>
      <sz val="12"/>
      <name val="微軟正黑體"/>
      <family val="2"/>
      <charset val="136"/>
    </font>
    <font>
      <b/>
      <sz val="12"/>
      <name val="微軟正黑體"/>
      <family val="2"/>
      <charset val="136"/>
    </font>
    <font>
      <sz val="12"/>
      <color theme="1"/>
      <name val="新細明體"/>
      <family val="1"/>
      <charset val="136"/>
      <scheme val="minor"/>
    </font>
    <font>
      <sz val="12"/>
      <color theme="1"/>
      <name val="微軟正黑體"/>
      <family val="2"/>
      <charset val="136"/>
    </font>
    <font>
      <b/>
      <sz val="12"/>
      <color theme="1"/>
      <name val="微軟正黑體"/>
      <family val="2"/>
      <charset val="136"/>
    </font>
    <font>
      <b/>
      <sz val="16"/>
      <color theme="1"/>
      <name val="微軟正黑體"/>
      <family val="2"/>
      <charset val="136"/>
    </font>
    <font>
      <b/>
      <u val="singleAccounting"/>
      <sz val="12"/>
      <color theme="1"/>
      <name val="微軟正黑體"/>
      <family val="2"/>
      <charset val="136"/>
    </font>
  </fonts>
  <fills count="8">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ck">
        <color auto="1"/>
      </right>
      <top style="medium">
        <color auto="1"/>
      </top>
      <bottom/>
      <diagonal/>
    </border>
  </borders>
  <cellStyleXfs count="2">
    <xf numFmtId="0" fontId="0" fillId="0" borderId="0">
      <alignment vertical="center"/>
    </xf>
    <xf numFmtId="44" fontId="6" fillId="0" borderId="0" applyFont="0" applyFill="0" applyBorder="0" applyAlignment="0" applyProtection="0">
      <alignment vertical="center"/>
    </xf>
  </cellStyleXfs>
  <cellXfs count="68">
    <xf numFmtId="0" fontId="0" fillId="0" borderId="0" xfId="0">
      <alignment vertical="center"/>
    </xf>
    <xf numFmtId="0" fontId="4" fillId="0" borderId="1" xfId="0" applyFont="1" applyBorder="1" applyAlignment="1">
      <alignment vertical="center" wrapText="1"/>
    </xf>
    <xf numFmtId="176" fontId="4" fillId="0" borderId="1" xfId="0" applyNumberFormat="1" applyFont="1" applyBorder="1" applyAlignment="1">
      <alignment vertical="center" wrapText="1"/>
    </xf>
    <xf numFmtId="0" fontId="4" fillId="0" borderId="1" xfId="0" applyFont="1" applyBorder="1" applyAlignment="1">
      <alignment horizontal="center" vertical="center" wrapText="1"/>
    </xf>
    <xf numFmtId="177" fontId="7" fillId="0" borderId="1" xfId="0" applyNumberFormat="1" applyFont="1" applyBorder="1" applyAlignment="1">
      <alignment vertical="center" wrapText="1"/>
    </xf>
    <xf numFmtId="177" fontId="4" fillId="0" borderId="1" xfId="0" applyNumberFormat="1"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left" vertical="center" wrapText="1"/>
    </xf>
    <xf numFmtId="176" fontId="7"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7" fillId="0" borderId="1" xfId="0" applyFont="1" applyFill="1" applyBorder="1" applyAlignment="1">
      <alignment vertical="center" wrapText="1"/>
    </xf>
    <xf numFmtId="178" fontId="4" fillId="0" borderId="1" xfId="0" applyNumberFormat="1" applyFont="1" applyBorder="1" applyAlignment="1">
      <alignment horizontal="left" vertical="center" wrapText="1"/>
    </xf>
    <xf numFmtId="0" fontId="7" fillId="0" borderId="1" xfId="0" applyFont="1" applyBorder="1" applyAlignment="1">
      <alignment horizontal="justify" vertical="center" wrapText="1"/>
    </xf>
    <xf numFmtId="0" fontId="8" fillId="2" borderId="1" xfId="0" applyFont="1" applyFill="1" applyBorder="1" applyAlignment="1">
      <alignment vertical="center" wrapText="1"/>
    </xf>
    <xf numFmtId="0" fontId="7" fillId="2" borderId="1" xfId="0" applyFont="1" applyFill="1" applyBorder="1">
      <alignment vertical="center"/>
    </xf>
    <xf numFmtId="0" fontId="7" fillId="0" borderId="0" xfId="0" applyFont="1">
      <alignment vertical="center"/>
    </xf>
    <xf numFmtId="0" fontId="5" fillId="2" borderId="1" xfId="0" applyFont="1" applyFill="1" applyBorder="1" applyAlignment="1">
      <alignment horizontal="left" vertical="center" wrapText="1"/>
    </xf>
    <xf numFmtId="0" fontId="8" fillId="2" borderId="1" xfId="0" applyFont="1" applyFill="1" applyBorder="1">
      <alignment vertical="center"/>
    </xf>
    <xf numFmtId="177" fontId="8" fillId="2" borderId="1" xfId="0" applyNumberFormat="1" applyFont="1" applyFill="1" applyBorder="1">
      <alignment vertical="center"/>
    </xf>
    <xf numFmtId="0" fontId="7" fillId="3" borderId="1" xfId="0" applyFont="1" applyFill="1" applyBorder="1" applyAlignment="1">
      <alignment vertical="center" wrapText="1"/>
    </xf>
    <xf numFmtId="0" fontId="4" fillId="3" borderId="1" xfId="0" applyFont="1" applyFill="1" applyBorder="1" applyAlignment="1">
      <alignment horizontal="left" vertical="center" wrapText="1"/>
    </xf>
    <xf numFmtId="177" fontId="7" fillId="3" borderId="1" xfId="0" applyNumberFormat="1" applyFont="1" applyFill="1" applyBorder="1" applyAlignment="1">
      <alignment vertical="center" wrapText="1"/>
    </xf>
    <xf numFmtId="0" fontId="7" fillId="3" borderId="1" xfId="0" applyFont="1" applyFill="1" applyBorder="1" applyAlignment="1">
      <alignment horizontal="center" vertical="center" wrapText="1"/>
    </xf>
    <xf numFmtId="0" fontId="7" fillId="0" borderId="12" xfId="0" applyFont="1" applyBorder="1">
      <alignment vertical="center"/>
    </xf>
    <xf numFmtId="0" fontId="7" fillId="0" borderId="13" xfId="0" applyFont="1" applyBorder="1">
      <alignment vertical="center"/>
    </xf>
    <xf numFmtId="179" fontId="7" fillId="0" borderId="12" xfId="1" applyNumberFormat="1" applyFont="1" applyBorder="1">
      <alignment vertical="center"/>
    </xf>
    <xf numFmtId="0" fontId="7" fillId="0" borderId="13" xfId="0" applyFont="1" applyBorder="1" applyAlignment="1">
      <alignment vertical="center" wrapText="1"/>
    </xf>
    <xf numFmtId="0" fontId="7" fillId="0" borderId="12" xfId="0" applyFont="1" applyBorder="1" applyAlignment="1">
      <alignment vertical="center" wrapText="1"/>
    </xf>
    <xf numFmtId="0" fontId="7" fillId="0" borderId="16" xfId="0" applyFont="1" applyBorder="1">
      <alignment vertical="center"/>
    </xf>
    <xf numFmtId="0" fontId="8" fillId="0" borderId="11" xfId="0" applyFont="1" applyBorder="1">
      <alignment vertical="center"/>
    </xf>
    <xf numFmtId="0" fontId="8" fillId="4" borderId="8" xfId="0" applyFont="1" applyFill="1" applyBorder="1">
      <alignment vertical="center"/>
    </xf>
    <xf numFmtId="0" fontId="8" fillId="4" borderId="9" xfId="0" applyFont="1" applyFill="1" applyBorder="1">
      <alignment vertical="center"/>
    </xf>
    <xf numFmtId="0" fontId="8" fillId="4" borderId="10" xfId="0" applyFont="1" applyFill="1" applyBorder="1">
      <alignment vertical="center"/>
    </xf>
    <xf numFmtId="0" fontId="8" fillId="5" borderId="11" xfId="0" applyFont="1" applyFill="1" applyBorder="1">
      <alignment vertical="center"/>
    </xf>
    <xf numFmtId="0" fontId="7" fillId="5" borderId="12" xfId="0" applyFont="1" applyFill="1" applyBorder="1">
      <alignment vertical="center"/>
    </xf>
    <xf numFmtId="0" fontId="7" fillId="5" borderId="13" xfId="0" applyFont="1" applyFill="1" applyBorder="1">
      <alignment vertical="center"/>
    </xf>
    <xf numFmtId="0" fontId="8" fillId="6" borderId="11" xfId="0" applyFont="1" applyFill="1" applyBorder="1">
      <alignment vertical="center"/>
    </xf>
    <xf numFmtId="0" fontId="7" fillId="6" borderId="12" xfId="0" applyFont="1" applyFill="1" applyBorder="1">
      <alignment vertical="center"/>
    </xf>
    <xf numFmtId="0" fontId="7" fillId="6" borderId="13" xfId="0" applyFont="1" applyFill="1" applyBorder="1">
      <alignment vertical="center"/>
    </xf>
    <xf numFmtId="0" fontId="8" fillId="7" borderId="11" xfId="0" applyFont="1" applyFill="1" applyBorder="1">
      <alignment vertical="center"/>
    </xf>
    <xf numFmtId="0" fontId="7" fillId="7" borderId="12" xfId="0" applyFont="1" applyFill="1" applyBorder="1">
      <alignment vertical="center"/>
    </xf>
    <xf numFmtId="179" fontId="7" fillId="7" borderId="12" xfId="1" applyNumberFormat="1" applyFont="1" applyFill="1" applyBorder="1">
      <alignment vertical="center"/>
    </xf>
    <xf numFmtId="0" fontId="7" fillId="7" borderId="13" xfId="0" applyFont="1" applyFill="1" applyBorder="1">
      <alignment vertical="center"/>
    </xf>
    <xf numFmtId="0" fontId="8" fillId="0" borderId="12" xfId="0" applyFont="1" applyBorder="1">
      <alignment vertical="center"/>
    </xf>
    <xf numFmtId="179" fontId="8" fillId="0" borderId="12" xfId="1" applyNumberFormat="1" applyFont="1" applyBorder="1">
      <alignment vertical="center"/>
    </xf>
    <xf numFmtId="179" fontId="10" fillId="0" borderId="15" xfId="1" applyNumberFormat="1" applyFont="1" applyBorder="1">
      <alignment vertical="center"/>
    </xf>
    <xf numFmtId="179" fontId="7" fillId="0" borderId="12" xfId="0" applyNumberFormat="1" applyFont="1" applyBorder="1">
      <alignment vertical="center"/>
    </xf>
    <xf numFmtId="0" fontId="9" fillId="0" borderId="0" xfId="0" applyFont="1" applyAlignment="1">
      <alignment horizontal="center" vertical="center"/>
    </xf>
    <xf numFmtId="0" fontId="8" fillId="0" borderId="14" xfId="0" applyFont="1" applyBorder="1" applyAlignment="1">
      <alignment vertical="center" wrapText="1"/>
    </xf>
    <xf numFmtId="0" fontId="8" fillId="0" borderId="15" xfId="0" applyFont="1" applyBorder="1" applyAlignment="1">
      <alignment vertical="center" wrapText="1"/>
    </xf>
    <xf numFmtId="0" fontId="5" fillId="2" borderId="1" xfId="0" applyFont="1" applyFill="1" applyBorder="1" applyAlignment="1">
      <alignment horizontal="left" vertical="center" wrapText="1"/>
    </xf>
    <xf numFmtId="0" fontId="8"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1" xfId="0" applyFont="1" applyFill="1" applyBorder="1" applyAlignment="1">
      <alignment vertical="center" wrapText="1"/>
    </xf>
    <xf numFmtId="0" fontId="5" fillId="2" borderId="2" xfId="0" applyFont="1" applyFill="1" applyBorder="1" applyAlignment="1">
      <alignment horizontal="left" vertical="center" wrapText="1"/>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179" fontId="7" fillId="0" borderId="12" xfId="0" applyNumberFormat="1" applyFont="1" applyFill="1" applyBorder="1">
      <alignment vertical="center"/>
    </xf>
    <xf numFmtId="0" fontId="8" fillId="0" borderId="17" xfId="0" applyFont="1" applyBorder="1">
      <alignment vertical="center"/>
    </xf>
    <xf numFmtId="0" fontId="8" fillId="0" borderId="18" xfId="0" applyFont="1" applyBorder="1">
      <alignment vertical="center"/>
    </xf>
    <xf numFmtId="0" fontId="7" fillId="0" borderId="19" xfId="0" applyFont="1" applyBorder="1">
      <alignment vertical="center"/>
    </xf>
    <xf numFmtId="179" fontId="8" fillId="0" borderId="18" xfId="0" applyNumberFormat="1" applyFont="1" applyBorder="1">
      <alignment vertical="center"/>
    </xf>
  </cellXfs>
  <cellStyles count="2">
    <cellStyle name="一般" xfId="0" builtinId="0"/>
    <cellStyle name="貨幣"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tabSelected="1" zoomScaleNormal="100" workbookViewId="0">
      <selection activeCell="E16" sqref="E16"/>
    </sheetView>
  </sheetViews>
  <sheetFormatPr defaultRowHeight="16.2"/>
  <cols>
    <col min="2" max="2" width="27.33203125" customWidth="1"/>
    <col min="3" max="4" width="15.88671875" bestFit="1" customWidth="1"/>
    <col min="5" max="5" width="15.6640625" customWidth="1"/>
    <col min="6" max="6" width="41.44140625" customWidth="1"/>
  </cols>
  <sheetData>
    <row r="1" spans="1:6" ht="22.2" thickBot="1">
      <c r="A1" s="48" t="s">
        <v>228</v>
      </c>
      <c r="B1" s="48"/>
      <c r="C1" s="48"/>
      <c r="D1" s="48"/>
      <c r="E1" s="48"/>
      <c r="F1" s="48"/>
    </row>
    <row r="2" spans="1:6" ht="17.399999999999999" thickTop="1" thickBot="1">
      <c r="A2" s="31" t="s">
        <v>189</v>
      </c>
      <c r="B2" s="32" t="s">
        <v>190</v>
      </c>
      <c r="C2" s="32" t="s">
        <v>7</v>
      </c>
      <c r="D2" s="32" t="s">
        <v>191</v>
      </c>
      <c r="E2" s="32" t="s">
        <v>9</v>
      </c>
      <c r="F2" s="33" t="s">
        <v>192</v>
      </c>
    </row>
    <row r="3" spans="1:6" ht="16.8" thickBot="1">
      <c r="A3" s="37" t="s">
        <v>193</v>
      </c>
      <c r="B3" s="38" t="s">
        <v>210</v>
      </c>
      <c r="C3" s="38"/>
      <c r="D3" s="38"/>
      <c r="E3" s="38"/>
      <c r="F3" s="39"/>
    </row>
    <row r="4" spans="1:6" ht="16.8" thickBot="1">
      <c r="A4" s="30" t="s">
        <v>196</v>
      </c>
      <c r="B4" s="24" t="s">
        <v>194</v>
      </c>
      <c r="C4" s="26">
        <f>附表二!F79</f>
        <v>1731814</v>
      </c>
      <c r="D4" s="24">
        <v>0</v>
      </c>
      <c r="E4" s="26">
        <f>附表二!K79</f>
        <v>474472</v>
      </c>
      <c r="F4" s="25" t="s">
        <v>219</v>
      </c>
    </row>
    <row r="5" spans="1:6" ht="16.8" thickBot="1">
      <c r="A5" s="30" t="s">
        <v>197</v>
      </c>
      <c r="B5" s="24" t="s">
        <v>195</v>
      </c>
      <c r="C5" s="26"/>
      <c r="D5" s="24"/>
      <c r="E5" s="24"/>
      <c r="F5" s="25"/>
    </row>
    <row r="6" spans="1:6" ht="16.8" thickBot="1">
      <c r="A6" s="30"/>
      <c r="B6" s="24" t="s">
        <v>200</v>
      </c>
      <c r="C6" s="26">
        <v>16000</v>
      </c>
      <c r="D6" s="24">
        <v>0</v>
      </c>
      <c r="E6" s="47">
        <v>0</v>
      </c>
      <c r="F6" s="25"/>
    </row>
    <row r="7" spans="1:6" ht="16.8" thickBot="1">
      <c r="A7" s="30"/>
      <c r="B7" s="24" t="s">
        <v>201</v>
      </c>
      <c r="C7" s="26">
        <v>630</v>
      </c>
      <c r="D7" s="24">
        <v>0</v>
      </c>
      <c r="E7" s="47">
        <v>0</v>
      </c>
      <c r="F7" s="25"/>
    </row>
    <row r="8" spans="1:6" ht="16.8" thickBot="1">
      <c r="A8" s="30"/>
      <c r="B8" s="24" t="s">
        <v>202</v>
      </c>
      <c r="C8" s="26">
        <v>1000</v>
      </c>
      <c r="D8" s="24">
        <v>0</v>
      </c>
      <c r="E8" s="47">
        <f>C8</f>
        <v>1000</v>
      </c>
      <c r="F8" s="25"/>
    </row>
    <row r="9" spans="1:6" ht="31.8" thickBot="1">
      <c r="A9" s="30"/>
      <c r="B9" s="24" t="s">
        <v>203</v>
      </c>
      <c r="C9" s="26">
        <v>850</v>
      </c>
      <c r="D9" s="24">
        <v>0</v>
      </c>
      <c r="E9" s="63">
        <v>600</v>
      </c>
      <c r="F9" s="27" t="s">
        <v>231</v>
      </c>
    </row>
    <row r="10" spans="1:6" ht="16.8" thickBot="1">
      <c r="A10" s="30"/>
      <c r="B10" s="24" t="s">
        <v>204</v>
      </c>
      <c r="C10" s="26">
        <v>7810</v>
      </c>
      <c r="D10" s="24">
        <v>0</v>
      </c>
      <c r="E10" s="47">
        <f>C10</f>
        <v>7810</v>
      </c>
      <c r="F10" s="25"/>
    </row>
    <row r="11" spans="1:6" ht="16.8" thickBot="1">
      <c r="A11" s="30"/>
      <c r="B11" s="24" t="s">
        <v>206</v>
      </c>
      <c r="C11" s="26">
        <f>SUM(C6:C10)</f>
        <v>26290</v>
      </c>
      <c r="D11" s="24">
        <f>SUM(D6:D10)</f>
        <v>0</v>
      </c>
      <c r="E11" s="26">
        <f>SUM(E6:E10)</f>
        <v>9410</v>
      </c>
      <c r="F11" s="25"/>
    </row>
    <row r="12" spans="1:6" ht="16.8" thickBot="1">
      <c r="A12" s="30" t="s">
        <v>198</v>
      </c>
      <c r="B12" s="24" t="s">
        <v>199</v>
      </c>
      <c r="C12" s="26">
        <v>276362</v>
      </c>
      <c r="D12" s="24">
        <v>0</v>
      </c>
      <c r="E12" s="26">
        <v>192249</v>
      </c>
      <c r="F12" s="25"/>
    </row>
    <row r="13" spans="1:6" ht="16.8" thickBot="1">
      <c r="A13" s="30"/>
      <c r="B13" s="44" t="s">
        <v>205</v>
      </c>
      <c r="C13" s="45">
        <f>C4+C11+C12</f>
        <v>2034466</v>
      </c>
      <c r="D13" s="44">
        <f>D4+D11+D12</f>
        <v>0</v>
      </c>
      <c r="E13" s="45">
        <f>E4+E11+E12</f>
        <v>676131</v>
      </c>
      <c r="F13" s="25"/>
    </row>
    <row r="14" spans="1:6" ht="16.8" thickBot="1">
      <c r="A14" s="40" t="s">
        <v>213</v>
      </c>
      <c r="B14" s="41" t="s">
        <v>214</v>
      </c>
      <c r="C14" s="42"/>
      <c r="D14" s="41"/>
      <c r="E14" s="41"/>
      <c r="F14" s="43"/>
    </row>
    <row r="15" spans="1:6" ht="16.8" thickBot="1">
      <c r="A15" s="30" t="s">
        <v>19</v>
      </c>
      <c r="B15" s="24" t="s">
        <v>215</v>
      </c>
      <c r="C15" s="26">
        <v>50000</v>
      </c>
      <c r="D15" s="24">
        <v>0</v>
      </c>
      <c r="E15" s="47">
        <f>C15</f>
        <v>50000</v>
      </c>
      <c r="F15" s="25"/>
    </row>
    <row r="16" spans="1:6" ht="16.8" thickBot="1">
      <c r="A16" s="30"/>
      <c r="B16" s="44" t="s">
        <v>216</v>
      </c>
      <c r="C16" s="45">
        <f>C15</f>
        <v>50000</v>
      </c>
      <c r="D16" s="44">
        <f>D15</f>
        <v>0</v>
      </c>
      <c r="E16" s="45">
        <f>E15</f>
        <v>50000</v>
      </c>
      <c r="F16" s="25"/>
    </row>
    <row r="17" spans="1:6" ht="16.8" thickBot="1">
      <c r="A17" s="34" t="s">
        <v>211</v>
      </c>
      <c r="B17" s="35" t="s">
        <v>207</v>
      </c>
      <c r="C17" s="35"/>
      <c r="D17" s="35"/>
      <c r="E17" s="35"/>
      <c r="F17" s="36"/>
    </row>
    <row r="18" spans="1:6" ht="16.8" thickBot="1">
      <c r="A18" s="30" t="s">
        <v>19</v>
      </c>
      <c r="B18" s="24" t="s">
        <v>208</v>
      </c>
      <c r="C18" s="24">
        <v>0</v>
      </c>
      <c r="D18" s="26">
        <v>1711290</v>
      </c>
      <c r="E18" s="24">
        <v>0</v>
      </c>
      <c r="F18" s="25"/>
    </row>
    <row r="19" spans="1:6" ht="16.8" thickBot="1">
      <c r="A19" s="30" t="s">
        <v>55</v>
      </c>
      <c r="B19" s="24" t="s">
        <v>209</v>
      </c>
      <c r="C19" s="24">
        <v>0</v>
      </c>
      <c r="D19" s="26">
        <v>247000</v>
      </c>
      <c r="E19" s="24">
        <v>0</v>
      </c>
      <c r="F19" s="27" t="s">
        <v>221</v>
      </c>
    </row>
    <row r="20" spans="1:6" ht="16.8" thickBot="1">
      <c r="A20" s="30" t="s">
        <v>85</v>
      </c>
      <c r="B20" s="24" t="s">
        <v>222</v>
      </c>
      <c r="C20" s="24"/>
      <c r="D20" s="26"/>
      <c r="E20" s="24"/>
      <c r="F20" s="27"/>
    </row>
    <row r="21" spans="1:6" ht="31.8" thickBot="1">
      <c r="A21" s="30"/>
      <c r="B21" s="28" t="s">
        <v>223</v>
      </c>
      <c r="C21" s="24">
        <v>0</v>
      </c>
      <c r="D21" s="26">
        <v>6121</v>
      </c>
      <c r="E21" s="24">
        <v>0</v>
      </c>
      <c r="F21" s="27"/>
    </row>
    <row r="22" spans="1:6" ht="47.4" thickBot="1">
      <c r="A22" s="30"/>
      <c r="B22" s="28" t="s">
        <v>224</v>
      </c>
      <c r="C22" s="26">
        <v>527</v>
      </c>
      <c r="D22" s="26">
        <v>2958</v>
      </c>
      <c r="E22" s="47">
        <f>D22</f>
        <v>2958</v>
      </c>
      <c r="F22" s="27" t="s">
        <v>229</v>
      </c>
    </row>
    <row r="23" spans="1:6" ht="31.8" thickBot="1">
      <c r="A23" s="30"/>
      <c r="B23" s="28" t="s">
        <v>225</v>
      </c>
      <c r="C23" s="24">
        <v>0</v>
      </c>
      <c r="D23" s="26">
        <v>149</v>
      </c>
      <c r="E23" s="24">
        <v>0</v>
      </c>
      <c r="F23" s="27"/>
    </row>
    <row r="24" spans="1:6" ht="47.4" thickBot="1">
      <c r="A24" s="30"/>
      <c r="B24" s="28" t="s">
        <v>226</v>
      </c>
      <c r="C24" s="26">
        <v>26</v>
      </c>
      <c r="D24" s="26">
        <v>138</v>
      </c>
      <c r="E24" s="47">
        <f>D24</f>
        <v>138</v>
      </c>
      <c r="F24" s="27" t="s">
        <v>230</v>
      </c>
    </row>
    <row r="25" spans="1:6" ht="16.8" thickBot="1">
      <c r="A25" s="30"/>
      <c r="B25" s="28" t="s">
        <v>227</v>
      </c>
      <c r="C25" s="24">
        <f>SUM(C21:C24)</f>
        <v>553</v>
      </c>
      <c r="D25" s="26">
        <f>SUM(D21:D24)</f>
        <v>9366</v>
      </c>
      <c r="E25" s="26">
        <f>SUM(E21:E24)</f>
        <v>3096</v>
      </c>
      <c r="F25" s="27"/>
    </row>
    <row r="26" spans="1:6" ht="16.8" thickBot="1">
      <c r="A26" s="30"/>
      <c r="B26" s="44" t="s">
        <v>212</v>
      </c>
      <c r="C26" s="44">
        <f>C18+C19+C25</f>
        <v>553</v>
      </c>
      <c r="D26" s="45">
        <f>D18+D19+D25</f>
        <v>1967656</v>
      </c>
      <c r="E26" s="45">
        <f>E18+E19+E25</f>
        <v>3096</v>
      </c>
      <c r="F26" s="25"/>
    </row>
    <row r="27" spans="1:6" ht="16.8" thickBot="1">
      <c r="A27" s="64"/>
      <c r="B27" s="65" t="s">
        <v>232</v>
      </c>
      <c r="C27" s="67">
        <f>C16-C26</f>
        <v>49447</v>
      </c>
      <c r="D27" s="67">
        <f t="shared" ref="D27:E27" si="0">D16-D26</f>
        <v>-1967656</v>
      </c>
      <c r="E27" s="67">
        <f t="shared" si="0"/>
        <v>46904</v>
      </c>
      <c r="F27" s="66"/>
    </row>
    <row r="28" spans="1:6" ht="31.2" customHeight="1" thickBot="1">
      <c r="A28" s="49" t="s">
        <v>220</v>
      </c>
      <c r="B28" s="50"/>
      <c r="C28" s="46">
        <f>C13+C16-C26</f>
        <v>2083913</v>
      </c>
      <c r="D28" s="46">
        <f>D13+D16-D26</f>
        <v>-1967656</v>
      </c>
      <c r="E28" s="46">
        <f>E13+E16-E26</f>
        <v>723035</v>
      </c>
      <c r="F28" s="29"/>
    </row>
    <row r="29" spans="1:6" ht="16.8" thickTop="1"/>
  </sheetData>
  <mergeCells count="2">
    <mergeCell ref="A1:F1"/>
    <mergeCell ref="A28:B28"/>
  </mergeCells>
  <phoneticPr fontId="1" type="noConversion"/>
  <pageMargins left="0.70866141732283461" right="0.70866141732283461" top="0.74803149606299213" bottom="0.74803149606299213" header="0.31496062992125984" footer="0.31496062992125984"/>
  <pageSetup paperSize="9" fitToHeight="0" orientation="landscape" r:id="rId1"/>
  <headerFooter>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
  <sheetViews>
    <sheetView topLeftCell="A7" zoomScaleNormal="100" workbookViewId="0">
      <selection activeCell="I7" sqref="I7"/>
    </sheetView>
  </sheetViews>
  <sheetFormatPr defaultColWidth="8.88671875" defaultRowHeight="15.6"/>
  <cols>
    <col min="1" max="1" width="5.44140625" style="16" customWidth="1"/>
    <col min="2" max="2" width="17.88671875" style="16" customWidth="1"/>
    <col min="3" max="3" width="5.77734375" style="16" customWidth="1"/>
    <col min="4" max="4" width="5.6640625" style="16" customWidth="1"/>
    <col min="5" max="5" width="10.77734375" style="16" customWidth="1"/>
    <col min="6" max="6" width="13.109375" style="16" customWidth="1"/>
    <col min="7" max="7" width="11.6640625" style="16" customWidth="1"/>
    <col min="8" max="8" width="9.77734375" style="16" customWidth="1"/>
    <col min="9" max="9" width="6.6640625" style="16" customWidth="1"/>
    <col min="10" max="10" width="30" style="16" customWidth="1"/>
    <col min="11" max="11" width="14.21875" style="16" customWidth="1"/>
    <col min="12" max="16384" width="8.88671875" style="16"/>
  </cols>
  <sheetData>
    <row r="1" spans="1:11" ht="18" customHeight="1">
      <c r="A1" s="56" t="s">
        <v>218</v>
      </c>
      <c r="B1" s="56"/>
      <c r="C1" s="56"/>
      <c r="D1" s="56"/>
      <c r="E1" s="56"/>
      <c r="F1" s="56"/>
      <c r="G1" s="56"/>
      <c r="H1" s="56"/>
      <c r="I1" s="56"/>
      <c r="J1" s="56"/>
      <c r="K1" s="56"/>
    </row>
    <row r="2" spans="1:11" ht="16.2" customHeight="1">
      <c r="A2" s="54" t="s">
        <v>5</v>
      </c>
      <c r="B2" s="54" t="s">
        <v>6</v>
      </c>
      <c r="C2" s="53" t="s">
        <v>7</v>
      </c>
      <c r="D2" s="54"/>
      <c r="E2" s="54"/>
      <c r="F2" s="54"/>
      <c r="G2" s="54"/>
      <c r="H2" s="54" t="s">
        <v>8</v>
      </c>
      <c r="I2" s="53" t="s">
        <v>9</v>
      </c>
      <c r="J2" s="54"/>
      <c r="K2" s="54"/>
    </row>
    <row r="3" spans="1:11" ht="27" customHeight="1">
      <c r="A3" s="54"/>
      <c r="B3" s="54"/>
      <c r="C3" s="54" t="s">
        <v>10</v>
      </c>
      <c r="D3" s="54" t="s">
        <v>11</v>
      </c>
      <c r="E3" s="6" t="s">
        <v>12</v>
      </c>
      <c r="F3" s="6" t="s">
        <v>13</v>
      </c>
      <c r="G3" s="53" t="s">
        <v>14</v>
      </c>
      <c r="H3" s="54"/>
      <c r="I3" s="57" t="s">
        <v>15</v>
      </c>
      <c r="J3" s="53" t="s">
        <v>16</v>
      </c>
      <c r="K3" s="54" t="s">
        <v>17</v>
      </c>
    </row>
    <row r="4" spans="1:11" ht="23.4" customHeight="1">
      <c r="A4" s="54"/>
      <c r="B4" s="54"/>
      <c r="C4" s="54"/>
      <c r="D4" s="54"/>
      <c r="E4" s="53" t="s">
        <v>18</v>
      </c>
      <c r="F4" s="53"/>
      <c r="G4" s="54"/>
      <c r="H4" s="54"/>
      <c r="I4" s="58"/>
      <c r="J4" s="53"/>
      <c r="K4" s="54"/>
    </row>
    <row r="5" spans="1:11">
      <c r="A5" s="14" t="s">
        <v>19</v>
      </c>
      <c r="B5" s="52" t="s">
        <v>20</v>
      </c>
      <c r="C5" s="52"/>
      <c r="D5" s="52"/>
      <c r="E5" s="52"/>
      <c r="F5" s="52"/>
      <c r="G5" s="52"/>
      <c r="H5" s="52"/>
      <c r="I5" s="52"/>
      <c r="J5" s="52"/>
      <c r="K5" s="52"/>
    </row>
    <row r="6" spans="1:11" ht="52.95" customHeight="1">
      <c r="A6" s="7">
        <v>1</v>
      </c>
      <c r="B6" s="8" t="s">
        <v>21</v>
      </c>
      <c r="C6" s="3" t="s">
        <v>22</v>
      </c>
      <c r="D6" s="9">
        <v>1</v>
      </c>
      <c r="E6" s="4">
        <v>9500</v>
      </c>
      <c r="F6" s="4">
        <f>E6*D6</f>
        <v>9500</v>
      </c>
      <c r="G6" s="2" t="s">
        <v>23</v>
      </c>
      <c r="H6" s="1" t="s">
        <v>24</v>
      </c>
      <c r="I6" s="6" t="s">
        <v>25</v>
      </c>
      <c r="J6" s="13" t="s">
        <v>26</v>
      </c>
      <c r="K6" s="4">
        <v>950</v>
      </c>
    </row>
    <row r="7" spans="1:11" ht="50.4" customHeight="1">
      <c r="A7" s="7">
        <v>2</v>
      </c>
      <c r="B7" s="8" t="s">
        <v>27</v>
      </c>
      <c r="C7" s="3" t="s">
        <v>22</v>
      </c>
      <c r="D7" s="9">
        <v>1</v>
      </c>
      <c r="E7" s="4">
        <v>11000</v>
      </c>
      <c r="F7" s="4">
        <f t="shared" ref="F7:F15" si="0">E7*D7</f>
        <v>11000</v>
      </c>
      <c r="G7" s="2" t="s">
        <v>23</v>
      </c>
      <c r="H7" s="1" t="s">
        <v>24</v>
      </c>
      <c r="I7" s="6" t="s">
        <v>25</v>
      </c>
      <c r="J7" s="13" t="s">
        <v>28</v>
      </c>
      <c r="K7" s="4">
        <v>1100</v>
      </c>
    </row>
    <row r="8" spans="1:11" ht="51" customHeight="1">
      <c r="A8" s="7">
        <v>3</v>
      </c>
      <c r="B8" s="8" t="s">
        <v>29</v>
      </c>
      <c r="C8" s="3" t="s">
        <v>22</v>
      </c>
      <c r="D8" s="9">
        <v>1</v>
      </c>
      <c r="E8" s="4">
        <v>13000</v>
      </c>
      <c r="F8" s="4">
        <f t="shared" si="0"/>
        <v>13000</v>
      </c>
      <c r="G8" s="2" t="s">
        <v>23</v>
      </c>
      <c r="H8" s="1" t="s">
        <v>24</v>
      </c>
      <c r="I8" s="6" t="s">
        <v>25</v>
      </c>
      <c r="J8" s="13" t="s">
        <v>30</v>
      </c>
      <c r="K8" s="4">
        <v>1300</v>
      </c>
    </row>
    <row r="9" spans="1:11" ht="51.6" customHeight="1">
      <c r="A9" s="7">
        <v>4</v>
      </c>
      <c r="B9" s="8" t="s">
        <v>0</v>
      </c>
      <c r="C9" s="3" t="s">
        <v>22</v>
      </c>
      <c r="D9" s="9">
        <v>1</v>
      </c>
      <c r="E9" s="4">
        <v>15000</v>
      </c>
      <c r="F9" s="4">
        <f t="shared" si="0"/>
        <v>15000</v>
      </c>
      <c r="G9" s="2" t="s">
        <v>23</v>
      </c>
      <c r="H9" s="1" t="s">
        <v>24</v>
      </c>
      <c r="I9" s="6" t="s">
        <v>25</v>
      </c>
      <c r="J9" s="13" t="s">
        <v>31</v>
      </c>
      <c r="K9" s="4">
        <v>1500</v>
      </c>
    </row>
    <row r="10" spans="1:11" ht="199.2" customHeight="1">
      <c r="A10" s="7">
        <v>5</v>
      </c>
      <c r="B10" s="8" t="s">
        <v>32</v>
      </c>
      <c r="C10" s="3" t="s">
        <v>33</v>
      </c>
      <c r="D10" s="9">
        <v>2</v>
      </c>
      <c r="E10" s="4">
        <v>32500</v>
      </c>
      <c r="F10" s="4">
        <f t="shared" si="0"/>
        <v>65000</v>
      </c>
      <c r="G10" s="2" t="s">
        <v>34</v>
      </c>
      <c r="H10" s="1" t="s">
        <v>35</v>
      </c>
      <c r="I10" s="6" t="s">
        <v>36</v>
      </c>
      <c r="J10" s="7" t="s">
        <v>37</v>
      </c>
      <c r="K10" s="4">
        <v>24261</v>
      </c>
    </row>
    <row r="11" spans="1:11" ht="52.2" customHeight="1">
      <c r="A11" s="7">
        <v>6</v>
      </c>
      <c r="B11" s="8" t="s">
        <v>38</v>
      </c>
      <c r="C11" s="3" t="s">
        <v>39</v>
      </c>
      <c r="D11" s="9">
        <v>1</v>
      </c>
      <c r="E11" s="4">
        <v>6000</v>
      </c>
      <c r="F11" s="4">
        <f t="shared" si="0"/>
        <v>6000</v>
      </c>
      <c r="G11" s="2" t="s">
        <v>40</v>
      </c>
      <c r="H11" s="1" t="s">
        <v>41</v>
      </c>
      <c r="I11" s="6" t="s">
        <v>36</v>
      </c>
      <c r="J11" s="13" t="s">
        <v>42</v>
      </c>
      <c r="K11" s="4">
        <v>600</v>
      </c>
    </row>
    <row r="12" spans="1:11" ht="200.4" customHeight="1">
      <c r="A12" s="7">
        <v>7</v>
      </c>
      <c r="B12" s="8" t="s">
        <v>43</v>
      </c>
      <c r="C12" s="3" t="s">
        <v>39</v>
      </c>
      <c r="D12" s="9">
        <v>1</v>
      </c>
      <c r="E12" s="4">
        <v>12000</v>
      </c>
      <c r="F12" s="4">
        <f t="shared" si="0"/>
        <v>12000</v>
      </c>
      <c r="G12" s="2" t="s">
        <v>44</v>
      </c>
      <c r="H12" s="1" t="s">
        <v>35</v>
      </c>
      <c r="I12" s="6" t="s">
        <v>36</v>
      </c>
      <c r="J12" s="7" t="s">
        <v>45</v>
      </c>
      <c r="K12" s="4">
        <v>4479</v>
      </c>
    </row>
    <row r="13" spans="1:11" ht="200.4" customHeight="1">
      <c r="A13" s="7">
        <v>8</v>
      </c>
      <c r="B13" s="8" t="s">
        <v>46</v>
      </c>
      <c r="C13" s="3" t="s">
        <v>39</v>
      </c>
      <c r="D13" s="9">
        <v>1</v>
      </c>
      <c r="E13" s="4">
        <v>8500</v>
      </c>
      <c r="F13" s="4">
        <f t="shared" si="0"/>
        <v>8500</v>
      </c>
      <c r="G13" s="2" t="s">
        <v>44</v>
      </c>
      <c r="H13" s="1" t="s">
        <v>35</v>
      </c>
      <c r="I13" s="6" t="s">
        <v>36</v>
      </c>
      <c r="J13" s="7" t="s">
        <v>47</v>
      </c>
      <c r="K13" s="4">
        <v>3172</v>
      </c>
    </row>
    <row r="14" spans="1:11" ht="318.60000000000002" customHeight="1">
      <c r="A14" s="7">
        <v>9</v>
      </c>
      <c r="B14" s="8" t="s">
        <v>48</v>
      </c>
      <c r="C14" s="3" t="s">
        <v>39</v>
      </c>
      <c r="D14" s="9">
        <v>1</v>
      </c>
      <c r="E14" s="4">
        <v>6500</v>
      </c>
      <c r="F14" s="4">
        <f t="shared" si="0"/>
        <v>6500</v>
      </c>
      <c r="G14" s="2" t="s">
        <v>49</v>
      </c>
      <c r="H14" s="1" t="s">
        <v>50</v>
      </c>
      <c r="I14" s="6" t="s">
        <v>36</v>
      </c>
      <c r="J14" s="7" t="s">
        <v>51</v>
      </c>
      <c r="K14" s="4">
        <v>1258</v>
      </c>
    </row>
    <row r="15" spans="1:11" ht="199.2" customHeight="1">
      <c r="A15" s="7">
        <v>10</v>
      </c>
      <c r="B15" s="8" t="s">
        <v>52</v>
      </c>
      <c r="C15" s="3" t="s">
        <v>39</v>
      </c>
      <c r="D15" s="9">
        <v>1</v>
      </c>
      <c r="E15" s="4">
        <v>26500</v>
      </c>
      <c r="F15" s="4">
        <f t="shared" si="0"/>
        <v>26500</v>
      </c>
      <c r="G15" s="2" t="s">
        <v>44</v>
      </c>
      <c r="H15" s="1" t="s">
        <v>35</v>
      </c>
      <c r="I15" s="6" t="s">
        <v>36</v>
      </c>
      <c r="J15" s="7" t="s">
        <v>53</v>
      </c>
      <c r="K15" s="4">
        <v>9891</v>
      </c>
    </row>
    <row r="16" spans="1:11">
      <c r="A16" s="20"/>
      <c r="B16" s="21" t="s">
        <v>54</v>
      </c>
      <c r="C16" s="20"/>
      <c r="D16" s="20"/>
      <c r="E16" s="20"/>
      <c r="F16" s="22">
        <f>SUM(F6:F15)</f>
        <v>173000</v>
      </c>
      <c r="G16" s="20"/>
      <c r="H16" s="20"/>
      <c r="I16" s="20"/>
      <c r="J16" s="20"/>
      <c r="K16" s="22">
        <f>SUM(K6:K15)</f>
        <v>48511</v>
      </c>
    </row>
    <row r="17" spans="1:11">
      <c r="A17" s="14" t="s">
        <v>55</v>
      </c>
      <c r="B17" s="51" t="s">
        <v>56</v>
      </c>
      <c r="C17" s="52"/>
      <c r="D17" s="52"/>
      <c r="E17" s="52"/>
      <c r="F17" s="52"/>
      <c r="G17" s="52"/>
      <c r="H17" s="52"/>
      <c r="I17" s="52"/>
      <c r="J17" s="52"/>
      <c r="K17" s="52"/>
    </row>
    <row r="18" spans="1:11" ht="52.95" customHeight="1">
      <c r="A18" s="7">
        <v>1</v>
      </c>
      <c r="B18" s="8" t="s">
        <v>57</v>
      </c>
      <c r="C18" s="3" t="s">
        <v>58</v>
      </c>
      <c r="D18" s="10">
        <v>1</v>
      </c>
      <c r="E18" s="5">
        <v>16000</v>
      </c>
      <c r="F18" s="4">
        <f>D18*E18</f>
        <v>16000</v>
      </c>
      <c r="G18" s="2" t="s">
        <v>40</v>
      </c>
      <c r="H18" s="1" t="s">
        <v>41</v>
      </c>
      <c r="I18" s="6" t="s">
        <v>36</v>
      </c>
      <c r="J18" s="13" t="s">
        <v>59</v>
      </c>
      <c r="K18" s="4">
        <v>1600</v>
      </c>
    </row>
    <row r="19" spans="1:11" ht="334.2" customHeight="1">
      <c r="A19" s="7">
        <v>2</v>
      </c>
      <c r="B19" s="8" t="s">
        <v>60</v>
      </c>
      <c r="C19" s="3" t="s">
        <v>58</v>
      </c>
      <c r="D19" s="9">
        <v>1</v>
      </c>
      <c r="E19" s="4">
        <v>12000</v>
      </c>
      <c r="F19" s="4">
        <f t="shared" ref="F19:F28" si="1">D19*E19</f>
        <v>12000</v>
      </c>
      <c r="G19" s="2" t="s">
        <v>49</v>
      </c>
      <c r="H19" s="1" t="s">
        <v>50</v>
      </c>
      <c r="I19" s="6" t="s">
        <v>36</v>
      </c>
      <c r="J19" s="7" t="s">
        <v>61</v>
      </c>
      <c r="K19" s="4">
        <v>2322</v>
      </c>
    </row>
    <row r="20" spans="1:11" ht="52.2" customHeight="1">
      <c r="A20" s="7">
        <v>3</v>
      </c>
      <c r="B20" s="8" t="s">
        <v>62</v>
      </c>
      <c r="C20" s="3" t="s">
        <v>63</v>
      </c>
      <c r="D20" s="9">
        <v>10</v>
      </c>
      <c r="E20" s="4">
        <v>3600</v>
      </c>
      <c r="F20" s="4">
        <f t="shared" si="1"/>
        <v>36000</v>
      </c>
      <c r="G20" s="2" t="s">
        <v>40</v>
      </c>
      <c r="H20" s="1" t="s">
        <v>41</v>
      </c>
      <c r="I20" s="6" t="s">
        <v>36</v>
      </c>
      <c r="J20" s="13" t="s">
        <v>64</v>
      </c>
      <c r="K20" s="4">
        <v>3600</v>
      </c>
    </row>
    <row r="21" spans="1:11" ht="54" customHeight="1">
      <c r="A21" s="7">
        <v>4</v>
      </c>
      <c r="B21" s="8" t="s">
        <v>65</v>
      </c>
      <c r="C21" s="3" t="s">
        <v>63</v>
      </c>
      <c r="D21" s="9">
        <v>10</v>
      </c>
      <c r="E21" s="4">
        <v>1850</v>
      </c>
      <c r="F21" s="4">
        <f t="shared" si="1"/>
        <v>18500</v>
      </c>
      <c r="G21" s="2" t="s">
        <v>40</v>
      </c>
      <c r="H21" s="1" t="s">
        <v>41</v>
      </c>
      <c r="I21" s="6" t="s">
        <v>2</v>
      </c>
      <c r="J21" s="13" t="s">
        <v>66</v>
      </c>
      <c r="K21" s="4">
        <v>1850</v>
      </c>
    </row>
    <row r="22" spans="1:11" ht="50.4" customHeight="1">
      <c r="A22" s="7">
        <v>5</v>
      </c>
      <c r="B22" s="8" t="s">
        <v>67</v>
      </c>
      <c r="C22" s="3" t="s">
        <v>68</v>
      </c>
      <c r="D22" s="9">
        <v>10</v>
      </c>
      <c r="E22" s="4">
        <v>2800</v>
      </c>
      <c r="F22" s="4">
        <f t="shared" si="1"/>
        <v>28000</v>
      </c>
      <c r="G22" s="2" t="s">
        <v>40</v>
      </c>
      <c r="H22" s="1" t="s">
        <v>41</v>
      </c>
      <c r="I22" s="6" t="s">
        <v>2</v>
      </c>
      <c r="J22" s="13" t="s">
        <v>69</v>
      </c>
      <c r="K22" s="4">
        <v>2800</v>
      </c>
    </row>
    <row r="23" spans="1:11" ht="51" customHeight="1">
      <c r="A23" s="7">
        <v>6</v>
      </c>
      <c r="B23" s="8" t="s">
        <v>70</v>
      </c>
      <c r="C23" s="3" t="s">
        <v>71</v>
      </c>
      <c r="D23" s="9">
        <v>1</v>
      </c>
      <c r="E23" s="4">
        <v>6500</v>
      </c>
      <c r="F23" s="4">
        <f t="shared" si="1"/>
        <v>6500</v>
      </c>
      <c r="G23" s="2" t="s">
        <v>40</v>
      </c>
      <c r="H23" s="1" t="s">
        <v>41</v>
      </c>
      <c r="I23" s="6" t="s">
        <v>2</v>
      </c>
      <c r="J23" s="13" t="s">
        <v>72</v>
      </c>
      <c r="K23" s="4">
        <v>650</v>
      </c>
    </row>
    <row r="24" spans="1:11" ht="52.2" customHeight="1">
      <c r="A24" s="7">
        <v>7</v>
      </c>
      <c r="B24" s="8" t="s">
        <v>73</v>
      </c>
      <c r="C24" s="3" t="s">
        <v>58</v>
      </c>
      <c r="D24" s="9">
        <v>1</v>
      </c>
      <c r="E24" s="4">
        <v>78000</v>
      </c>
      <c r="F24" s="4">
        <f t="shared" si="1"/>
        <v>78000</v>
      </c>
      <c r="G24" s="2" t="s">
        <v>40</v>
      </c>
      <c r="H24" s="1" t="s">
        <v>41</v>
      </c>
      <c r="I24" s="6" t="s">
        <v>2</v>
      </c>
      <c r="J24" s="13" t="s">
        <v>74</v>
      </c>
      <c r="K24" s="4">
        <v>7800</v>
      </c>
    </row>
    <row r="25" spans="1:11" ht="54.6" customHeight="1">
      <c r="A25" s="7">
        <v>8</v>
      </c>
      <c r="B25" s="8" t="s">
        <v>75</v>
      </c>
      <c r="C25" s="3" t="s">
        <v>39</v>
      </c>
      <c r="D25" s="9">
        <v>2</v>
      </c>
      <c r="E25" s="4">
        <v>4500</v>
      </c>
      <c r="F25" s="4">
        <f t="shared" si="1"/>
        <v>9000</v>
      </c>
      <c r="G25" s="2" t="s">
        <v>40</v>
      </c>
      <c r="H25" s="1" t="s">
        <v>41</v>
      </c>
      <c r="I25" s="6" t="s">
        <v>2</v>
      </c>
      <c r="J25" s="13" t="s">
        <v>76</v>
      </c>
      <c r="K25" s="4">
        <v>900</v>
      </c>
    </row>
    <row r="26" spans="1:11" ht="54" customHeight="1">
      <c r="A26" s="7">
        <v>9</v>
      </c>
      <c r="B26" s="8" t="s">
        <v>77</v>
      </c>
      <c r="C26" s="3" t="s">
        <v>39</v>
      </c>
      <c r="D26" s="9">
        <v>1</v>
      </c>
      <c r="E26" s="4">
        <v>6000</v>
      </c>
      <c r="F26" s="4">
        <f t="shared" si="1"/>
        <v>6000</v>
      </c>
      <c r="G26" s="2" t="s">
        <v>40</v>
      </c>
      <c r="H26" s="1" t="s">
        <v>41</v>
      </c>
      <c r="I26" s="6" t="s">
        <v>2</v>
      </c>
      <c r="J26" s="13" t="s">
        <v>42</v>
      </c>
      <c r="K26" s="4">
        <v>600</v>
      </c>
    </row>
    <row r="27" spans="1:11" ht="54.6" customHeight="1">
      <c r="A27" s="7">
        <v>10</v>
      </c>
      <c r="B27" s="8" t="s">
        <v>78</v>
      </c>
      <c r="C27" s="3" t="s">
        <v>39</v>
      </c>
      <c r="D27" s="9">
        <v>1</v>
      </c>
      <c r="E27" s="4">
        <v>2200</v>
      </c>
      <c r="F27" s="4">
        <f t="shared" si="1"/>
        <v>2200</v>
      </c>
      <c r="G27" s="2" t="s">
        <v>40</v>
      </c>
      <c r="H27" s="1" t="s">
        <v>41</v>
      </c>
      <c r="I27" s="6" t="s">
        <v>2</v>
      </c>
      <c r="J27" s="13" t="s">
        <v>79</v>
      </c>
      <c r="K27" s="4">
        <v>220</v>
      </c>
    </row>
    <row r="28" spans="1:11" ht="55.95" customHeight="1">
      <c r="A28" s="7">
        <v>11</v>
      </c>
      <c r="B28" s="8" t="s">
        <v>80</v>
      </c>
      <c r="C28" s="3" t="s">
        <v>81</v>
      </c>
      <c r="D28" s="9">
        <v>1</v>
      </c>
      <c r="E28" s="4">
        <v>50000</v>
      </c>
      <c r="F28" s="4">
        <f t="shared" si="1"/>
        <v>50000</v>
      </c>
      <c r="G28" s="2" t="s">
        <v>82</v>
      </c>
      <c r="H28" s="1" t="s">
        <v>83</v>
      </c>
      <c r="I28" s="6" t="s">
        <v>2</v>
      </c>
      <c r="J28" s="13" t="s">
        <v>84</v>
      </c>
      <c r="K28" s="4">
        <v>5000</v>
      </c>
    </row>
    <row r="29" spans="1:11">
      <c r="A29" s="20"/>
      <c r="B29" s="21" t="s">
        <v>54</v>
      </c>
      <c r="C29" s="20"/>
      <c r="D29" s="20"/>
      <c r="E29" s="20"/>
      <c r="F29" s="22">
        <f>SUM(F18:F28)</f>
        <v>262200</v>
      </c>
      <c r="G29" s="20"/>
      <c r="H29" s="20"/>
      <c r="I29" s="20"/>
      <c r="J29" s="20"/>
      <c r="K29" s="22">
        <f>SUM(K18:K28)</f>
        <v>27342</v>
      </c>
    </row>
    <row r="30" spans="1:11">
      <c r="A30" s="14" t="s">
        <v>85</v>
      </c>
      <c r="B30" s="51" t="s">
        <v>86</v>
      </c>
      <c r="C30" s="52"/>
      <c r="D30" s="52"/>
      <c r="E30" s="52"/>
      <c r="F30" s="52"/>
      <c r="G30" s="52"/>
      <c r="H30" s="52"/>
      <c r="I30" s="52"/>
      <c r="J30" s="52"/>
      <c r="K30" s="52"/>
    </row>
    <row r="31" spans="1:11" ht="201.6" customHeight="1">
      <c r="A31" s="11">
        <v>1</v>
      </c>
      <c r="B31" s="8" t="s">
        <v>87</v>
      </c>
      <c r="C31" s="3" t="s">
        <v>39</v>
      </c>
      <c r="D31" s="9">
        <v>1</v>
      </c>
      <c r="E31" s="4">
        <v>12500</v>
      </c>
      <c r="F31" s="4">
        <f>D31*E31</f>
        <v>12500</v>
      </c>
      <c r="G31" s="2" t="s">
        <v>44</v>
      </c>
      <c r="H31" s="1" t="s">
        <v>35</v>
      </c>
      <c r="I31" s="6" t="s">
        <v>2</v>
      </c>
      <c r="J31" s="7" t="s">
        <v>88</v>
      </c>
      <c r="K31" s="4">
        <v>4666</v>
      </c>
    </row>
    <row r="32" spans="1:11" ht="201.6" customHeight="1">
      <c r="A32" s="11">
        <v>2</v>
      </c>
      <c r="B32" s="8" t="s">
        <v>89</v>
      </c>
      <c r="C32" s="3" t="s">
        <v>39</v>
      </c>
      <c r="D32" s="9">
        <v>1</v>
      </c>
      <c r="E32" s="4">
        <v>4500</v>
      </c>
      <c r="F32" s="4">
        <f>D32*E32</f>
        <v>4500</v>
      </c>
      <c r="G32" s="2" t="s">
        <v>44</v>
      </c>
      <c r="H32" s="1" t="s">
        <v>35</v>
      </c>
      <c r="I32" s="6" t="s">
        <v>2</v>
      </c>
      <c r="J32" s="7" t="s">
        <v>90</v>
      </c>
      <c r="K32" s="4">
        <v>1680</v>
      </c>
    </row>
    <row r="33" spans="1:11" ht="51" customHeight="1">
      <c r="A33" s="11">
        <v>3</v>
      </c>
      <c r="B33" s="8" t="s">
        <v>91</v>
      </c>
      <c r="C33" s="3" t="s">
        <v>39</v>
      </c>
      <c r="D33" s="9">
        <v>1</v>
      </c>
      <c r="E33" s="4">
        <v>28500</v>
      </c>
      <c r="F33" s="4">
        <f>D33*E33</f>
        <v>28500</v>
      </c>
      <c r="G33" s="2" t="s">
        <v>40</v>
      </c>
      <c r="H33" s="1" t="s">
        <v>41</v>
      </c>
      <c r="I33" s="6" t="s">
        <v>2</v>
      </c>
      <c r="J33" s="13" t="s">
        <v>92</v>
      </c>
      <c r="K33" s="4">
        <v>2850</v>
      </c>
    </row>
    <row r="34" spans="1:11" ht="200.4" customHeight="1">
      <c r="A34" s="11">
        <v>4</v>
      </c>
      <c r="B34" s="8" t="s">
        <v>93</v>
      </c>
      <c r="C34" s="3" t="s">
        <v>39</v>
      </c>
      <c r="D34" s="9">
        <v>1</v>
      </c>
      <c r="E34" s="4">
        <v>5000</v>
      </c>
      <c r="F34" s="4">
        <f>D34*E34</f>
        <v>5000</v>
      </c>
      <c r="G34" s="2" t="s">
        <v>44</v>
      </c>
      <c r="H34" s="1" t="s">
        <v>35</v>
      </c>
      <c r="I34" s="6" t="s">
        <v>2</v>
      </c>
      <c r="J34" s="7" t="s">
        <v>94</v>
      </c>
      <c r="K34" s="4">
        <v>1866</v>
      </c>
    </row>
    <row r="35" spans="1:11">
      <c r="A35" s="20"/>
      <c r="B35" s="21" t="s">
        <v>54</v>
      </c>
      <c r="C35" s="23"/>
      <c r="D35" s="23"/>
      <c r="E35" s="22"/>
      <c r="F35" s="22">
        <f>SUM(F31:F34)</f>
        <v>50500</v>
      </c>
      <c r="G35" s="20"/>
      <c r="H35" s="20"/>
      <c r="I35" s="20"/>
      <c r="J35" s="20"/>
      <c r="K35" s="22">
        <f>SUM(K31:K34)</f>
        <v>11062</v>
      </c>
    </row>
    <row r="36" spans="1:11">
      <c r="A36" s="14" t="s">
        <v>95</v>
      </c>
      <c r="B36" s="60" t="s">
        <v>96</v>
      </c>
      <c r="C36" s="61"/>
      <c r="D36" s="61"/>
      <c r="E36" s="61"/>
      <c r="F36" s="61"/>
      <c r="G36" s="61"/>
      <c r="H36" s="61"/>
      <c r="I36" s="61"/>
      <c r="J36" s="61"/>
      <c r="K36" s="62"/>
    </row>
    <row r="37" spans="1:11" ht="69.599999999999994" customHeight="1">
      <c r="A37" s="11">
        <v>1</v>
      </c>
      <c r="B37" s="8" t="s">
        <v>97</v>
      </c>
      <c r="C37" s="3" t="s">
        <v>39</v>
      </c>
      <c r="D37" s="9">
        <v>1</v>
      </c>
      <c r="E37" s="4">
        <v>6660</v>
      </c>
      <c r="F37" s="4">
        <f t="shared" ref="F37:F55" si="2">D37*E37</f>
        <v>6660</v>
      </c>
      <c r="G37" s="2" t="s">
        <v>98</v>
      </c>
      <c r="H37" s="1" t="s">
        <v>99</v>
      </c>
      <c r="I37" s="6" t="s">
        <v>100</v>
      </c>
      <c r="J37" s="7" t="s">
        <v>101</v>
      </c>
      <c r="K37" s="4">
        <v>3090</v>
      </c>
    </row>
    <row r="38" spans="1:11" ht="52.95" customHeight="1">
      <c r="A38" s="11">
        <v>2</v>
      </c>
      <c r="B38" s="8" t="s">
        <v>102</v>
      </c>
      <c r="C38" s="3" t="s">
        <v>39</v>
      </c>
      <c r="D38" s="9">
        <v>1</v>
      </c>
      <c r="E38" s="4">
        <v>125000</v>
      </c>
      <c r="F38" s="4">
        <f t="shared" si="2"/>
        <v>125000</v>
      </c>
      <c r="G38" s="2" t="s">
        <v>44</v>
      </c>
      <c r="H38" s="1" t="s">
        <v>35</v>
      </c>
      <c r="I38" s="6" t="s">
        <v>100</v>
      </c>
      <c r="J38" s="13" t="s">
        <v>103</v>
      </c>
      <c r="K38" s="4">
        <v>12500</v>
      </c>
    </row>
    <row r="39" spans="1:11" ht="52.2" customHeight="1">
      <c r="A39" s="11">
        <v>3</v>
      </c>
      <c r="B39" s="8" t="s">
        <v>104</v>
      </c>
      <c r="C39" s="3" t="s">
        <v>39</v>
      </c>
      <c r="D39" s="9">
        <v>1</v>
      </c>
      <c r="E39" s="4">
        <v>12000</v>
      </c>
      <c r="F39" s="4">
        <f t="shared" si="2"/>
        <v>12000</v>
      </c>
      <c r="G39" s="2" t="s">
        <v>44</v>
      </c>
      <c r="H39" s="1" t="s">
        <v>35</v>
      </c>
      <c r="I39" s="6" t="s">
        <v>100</v>
      </c>
      <c r="J39" s="13" t="s">
        <v>105</v>
      </c>
      <c r="K39" s="4">
        <v>1200</v>
      </c>
    </row>
    <row r="40" spans="1:11" ht="87" customHeight="1">
      <c r="A40" s="11">
        <v>4</v>
      </c>
      <c r="B40" s="8" t="s">
        <v>106</v>
      </c>
      <c r="C40" s="3" t="s">
        <v>107</v>
      </c>
      <c r="D40" s="9">
        <v>1</v>
      </c>
      <c r="E40" s="4">
        <v>2880</v>
      </c>
      <c r="F40" s="4">
        <f t="shared" si="2"/>
        <v>2880</v>
      </c>
      <c r="G40" s="2" t="s">
        <v>108</v>
      </c>
      <c r="H40" s="1" t="s">
        <v>109</v>
      </c>
      <c r="I40" s="6" t="s">
        <v>100</v>
      </c>
      <c r="J40" s="7" t="s">
        <v>110</v>
      </c>
      <c r="K40" s="4">
        <v>1594</v>
      </c>
    </row>
    <row r="41" spans="1:11" ht="53.4" customHeight="1">
      <c r="A41" s="11">
        <v>5</v>
      </c>
      <c r="B41" s="8" t="s">
        <v>111</v>
      </c>
      <c r="C41" s="3" t="s">
        <v>39</v>
      </c>
      <c r="D41" s="9">
        <v>2</v>
      </c>
      <c r="E41" s="4">
        <v>24500</v>
      </c>
      <c r="F41" s="4">
        <f t="shared" si="2"/>
        <v>49000</v>
      </c>
      <c r="G41" s="2" t="s">
        <v>44</v>
      </c>
      <c r="H41" s="1" t="s">
        <v>35</v>
      </c>
      <c r="I41" s="6" t="s">
        <v>3</v>
      </c>
      <c r="J41" s="13" t="s">
        <v>112</v>
      </c>
      <c r="K41" s="4">
        <v>4900</v>
      </c>
    </row>
    <row r="42" spans="1:11" ht="52.95" customHeight="1">
      <c r="A42" s="11">
        <v>6</v>
      </c>
      <c r="B42" s="12" t="s">
        <v>113</v>
      </c>
      <c r="C42" s="3" t="s">
        <v>114</v>
      </c>
      <c r="D42" s="9">
        <v>1</v>
      </c>
      <c r="E42" s="4">
        <v>22500</v>
      </c>
      <c r="F42" s="4">
        <f t="shared" si="2"/>
        <v>22500</v>
      </c>
      <c r="G42" s="2" t="s">
        <v>44</v>
      </c>
      <c r="H42" s="1" t="s">
        <v>35</v>
      </c>
      <c r="I42" s="6" t="s">
        <v>3</v>
      </c>
      <c r="J42" s="13" t="s">
        <v>115</v>
      </c>
      <c r="K42" s="4">
        <v>2250</v>
      </c>
    </row>
    <row r="43" spans="1:11" ht="53.4" customHeight="1">
      <c r="A43" s="11">
        <v>7</v>
      </c>
      <c r="B43" s="12" t="s">
        <v>116</v>
      </c>
      <c r="C43" s="3" t="s">
        <v>117</v>
      </c>
      <c r="D43" s="9">
        <v>2</v>
      </c>
      <c r="E43" s="4">
        <v>2000</v>
      </c>
      <c r="F43" s="4">
        <f t="shared" si="2"/>
        <v>4000</v>
      </c>
      <c r="G43" s="2" t="s">
        <v>44</v>
      </c>
      <c r="H43" s="1" t="s">
        <v>35</v>
      </c>
      <c r="I43" s="6" t="s">
        <v>3</v>
      </c>
      <c r="J43" s="13" t="s">
        <v>118</v>
      </c>
      <c r="K43" s="4">
        <v>400</v>
      </c>
    </row>
    <row r="44" spans="1:11" ht="51" customHeight="1">
      <c r="A44" s="11">
        <v>8</v>
      </c>
      <c r="B44" s="12" t="s">
        <v>119</v>
      </c>
      <c r="C44" s="3" t="s">
        <v>117</v>
      </c>
      <c r="D44" s="9">
        <v>1</v>
      </c>
      <c r="E44" s="4">
        <v>1600</v>
      </c>
      <c r="F44" s="4">
        <f t="shared" si="2"/>
        <v>1600</v>
      </c>
      <c r="G44" s="2" t="s">
        <v>44</v>
      </c>
      <c r="H44" s="1" t="s">
        <v>35</v>
      </c>
      <c r="I44" s="6" t="s">
        <v>3</v>
      </c>
      <c r="J44" s="13" t="s">
        <v>120</v>
      </c>
      <c r="K44" s="4">
        <v>160</v>
      </c>
    </row>
    <row r="45" spans="1:11" ht="52.95" customHeight="1">
      <c r="A45" s="11">
        <v>9</v>
      </c>
      <c r="B45" s="12" t="s">
        <v>121</v>
      </c>
      <c r="C45" s="3" t="s">
        <v>39</v>
      </c>
      <c r="D45" s="9">
        <v>1</v>
      </c>
      <c r="E45" s="4">
        <v>12000</v>
      </c>
      <c r="F45" s="4">
        <f t="shared" si="2"/>
        <v>12000</v>
      </c>
      <c r="G45" s="2" t="s">
        <v>44</v>
      </c>
      <c r="H45" s="1" t="s">
        <v>35</v>
      </c>
      <c r="I45" s="6" t="s">
        <v>3</v>
      </c>
      <c r="J45" s="13" t="s">
        <v>105</v>
      </c>
      <c r="K45" s="4">
        <v>1200</v>
      </c>
    </row>
    <row r="46" spans="1:11" ht="51.6" customHeight="1">
      <c r="A46" s="11">
        <v>10</v>
      </c>
      <c r="B46" s="8" t="s">
        <v>122</v>
      </c>
      <c r="C46" s="3" t="s">
        <v>39</v>
      </c>
      <c r="D46" s="9">
        <v>1</v>
      </c>
      <c r="E46" s="4">
        <v>18500</v>
      </c>
      <c r="F46" s="4">
        <f t="shared" si="2"/>
        <v>18500</v>
      </c>
      <c r="G46" s="2" t="s">
        <v>44</v>
      </c>
      <c r="H46" s="1" t="s">
        <v>35</v>
      </c>
      <c r="I46" s="6" t="s">
        <v>3</v>
      </c>
      <c r="J46" s="13" t="s">
        <v>66</v>
      </c>
      <c r="K46" s="4">
        <v>1850</v>
      </c>
    </row>
    <row r="47" spans="1:11" ht="50.4" customHeight="1">
      <c r="A47" s="11">
        <v>11</v>
      </c>
      <c r="B47" s="8" t="s">
        <v>123</v>
      </c>
      <c r="C47" s="3" t="s">
        <v>39</v>
      </c>
      <c r="D47" s="9">
        <v>2</v>
      </c>
      <c r="E47" s="4">
        <v>21000</v>
      </c>
      <c r="F47" s="4">
        <f t="shared" si="2"/>
        <v>42000</v>
      </c>
      <c r="G47" s="2" t="s">
        <v>44</v>
      </c>
      <c r="H47" s="1" t="s">
        <v>35</v>
      </c>
      <c r="I47" s="6" t="s">
        <v>3</v>
      </c>
      <c r="J47" s="13" t="s">
        <v>124</v>
      </c>
      <c r="K47" s="4">
        <v>4200</v>
      </c>
    </row>
    <row r="48" spans="1:11" ht="54.6" customHeight="1">
      <c r="A48" s="11">
        <v>12</v>
      </c>
      <c r="B48" s="8" t="s">
        <v>125</v>
      </c>
      <c r="C48" s="3" t="s">
        <v>39</v>
      </c>
      <c r="D48" s="9">
        <v>11</v>
      </c>
      <c r="E48" s="4">
        <v>25000</v>
      </c>
      <c r="F48" s="4">
        <f t="shared" si="2"/>
        <v>275000</v>
      </c>
      <c r="G48" s="2" t="s">
        <v>44</v>
      </c>
      <c r="H48" s="1" t="s">
        <v>35</v>
      </c>
      <c r="I48" s="6" t="s">
        <v>3</v>
      </c>
      <c r="J48" s="13" t="s">
        <v>126</v>
      </c>
      <c r="K48" s="4">
        <v>27500</v>
      </c>
    </row>
    <row r="49" spans="1:11" ht="56.4" customHeight="1">
      <c r="A49" s="11">
        <v>13</v>
      </c>
      <c r="B49" s="8" t="s">
        <v>127</v>
      </c>
      <c r="C49" s="3" t="s">
        <v>39</v>
      </c>
      <c r="D49" s="9">
        <v>8</v>
      </c>
      <c r="E49" s="4">
        <v>3500</v>
      </c>
      <c r="F49" s="4">
        <f t="shared" si="2"/>
        <v>28000</v>
      </c>
      <c r="G49" s="2" t="s">
        <v>44</v>
      </c>
      <c r="H49" s="1" t="s">
        <v>35</v>
      </c>
      <c r="I49" s="6" t="s">
        <v>3</v>
      </c>
      <c r="J49" s="13" t="s">
        <v>69</v>
      </c>
      <c r="K49" s="4">
        <v>2800</v>
      </c>
    </row>
    <row r="50" spans="1:11" ht="148.19999999999999" customHeight="1">
      <c r="A50" s="11">
        <v>14</v>
      </c>
      <c r="B50" s="8" t="s">
        <v>128</v>
      </c>
      <c r="C50" s="3" t="s">
        <v>39</v>
      </c>
      <c r="D50" s="9">
        <v>1</v>
      </c>
      <c r="E50" s="4">
        <v>21900</v>
      </c>
      <c r="F50" s="4">
        <f t="shared" si="2"/>
        <v>21900</v>
      </c>
      <c r="G50" s="2" t="s">
        <v>129</v>
      </c>
      <c r="H50" s="1" t="s">
        <v>130</v>
      </c>
      <c r="I50" s="6" t="s">
        <v>3</v>
      </c>
      <c r="J50" s="7" t="s">
        <v>131</v>
      </c>
      <c r="K50" s="4">
        <v>7439</v>
      </c>
    </row>
    <row r="51" spans="1:11" ht="52.95" customHeight="1">
      <c r="A51" s="11">
        <v>15</v>
      </c>
      <c r="B51" s="8" t="s">
        <v>132</v>
      </c>
      <c r="C51" s="3" t="s">
        <v>39</v>
      </c>
      <c r="D51" s="9">
        <v>1</v>
      </c>
      <c r="E51" s="4">
        <v>35000</v>
      </c>
      <c r="F51" s="4">
        <f t="shared" si="2"/>
        <v>35000</v>
      </c>
      <c r="G51" s="2" t="s">
        <v>44</v>
      </c>
      <c r="H51" s="1" t="s">
        <v>35</v>
      </c>
      <c r="I51" s="6" t="s">
        <v>3</v>
      </c>
      <c r="J51" s="13" t="s">
        <v>133</v>
      </c>
      <c r="K51" s="4">
        <v>3500</v>
      </c>
    </row>
    <row r="52" spans="1:11" ht="55.2" customHeight="1">
      <c r="A52" s="11">
        <v>16</v>
      </c>
      <c r="B52" s="8" t="s">
        <v>134</v>
      </c>
      <c r="C52" s="3" t="s">
        <v>58</v>
      </c>
      <c r="D52" s="9">
        <v>1</v>
      </c>
      <c r="E52" s="4">
        <v>28000</v>
      </c>
      <c r="F52" s="4">
        <f t="shared" si="2"/>
        <v>28000</v>
      </c>
      <c r="G52" s="2" t="s">
        <v>44</v>
      </c>
      <c r="H52" s="1" t="s">
        <v>35</v>
      </c>
      <c r="I52" s="6" t="s">
        <v>3</v>
      </c>
      <c r="J52" s="13" t="s">
        <v>69</v>
      </c>
      <c r="K52" s="4">
        <v>2800</v>
      </c>
    </row>
    <row r="53" spans="1:11" ht="85.95" customHeight="1">
      <c r="A53" s="11">
        <v>17</v>
      </c>
      <c r="B53" s="8" t="s">
        <v>135</v>
      </c>
      <c r="C53" s="3" t="s">
        <v>136</v>
      </c>
      <c r="D53" s="9">
        <v>1</v>
      </c>
      <c r="E53" s="4">
        <v>14525</v>
      </c>
      <c r="F53" s="4">
        <f t="shared" si="2"/>
        <v>14525</v>
      </c>
      <c r="G53" s="2" t="s">
        <v>137</v>
      </c>
      <c r="H53" s="1" t="s">
        <v>138</v>
      </c>
      <c r="I53" s="6" t="s">
        <v>3</v>
      </c>
      <c r="J53" s="7" t="s">
        <v>139</v>
      </c>
      <c r="K53" s="4">
        <v>10632</v>
      </c>
    </row>
    <row r="54" spans="1:11" ht="134.4" customHeight="1">
      <c r="A54" s="11">
        <v>18</v>
      </c>
      <c r="B54" s="8" t="s">
        <v>140</v>
      </c>
      <c r="C54" s="3" t="s">
        <v>117</v>
      </c>
      <c r="D54" s="9">
        <v>1</v>
      </c>
      <c r="E54" s="4">
        <v>18900</v>
      </c>
      <c r="F54" s="4">
        <f t="shared" si="2"/>
        <v>18900</v>
      </c>
      <c r="G54" s="2" t="s">
        <v>129</v>
      </c>
      <c r="H54" s="1" t="s">
        <v>130</v>
      </c>
      <c r="I54" s="6" t="s">
        <v>3</v>
      </c>
      <c r="J54" s="7" t="s">
        <v>141</v>
      </c>
      <c r="K54" s="4">
        <v>6420</v>
      </c>
    </row>
    <row r="55" spans="1:11" ht="133.94999999999999" customHeight="1">
      <c r="A55" s="11">
        <v>19</v>
      </c>
      <c r="B55" s="8" t="s">
        <v>142</v>
      </c>
      <c r="C55" s="3" t="s">
        <v>39</v>
      </c>
      <c r="D55" s="9">
        <v>1</v>
      </c>
      <c r="E55" s="4">
        <v>1200</v>
      </c>
      <c r="F55" s="4">
        <f t="shared" si="2"/>
        <v>1200</v>
      </c>
      <c r="G55" s="2" t="s">
        <v>129</v>
      </c>
      <c r="H55" s="1" t="s">
        <v>130</v>
      </c>
      <c r="I55" s="6" t="s">
        <v>3</v>
      </c>
      <c r="J55" s="7" t="s">
        <v>143</v>
      </c>
      <c r="K55" s="4">
        <v>408</v>
      </c>
    </row>
    <row r="56" spans="1:11">
      <c r="A56" s="20"/>
      <c r="B56" s="21" t="s">
        <v>54</v>
      </c>
      <c r="C56" s="20"/>
      <c r="D56" s="20"/>
      <c r="E56" s="22"/>
      <c r="F56" s="22">
        <f>SUM(F37:F55)</f>
        <v>718665</v>
      </c>
      <c r="G56" s="20"/>
      <c r="H56" s="20"/>
      <c r="I56" s="20"/>
      <c r="J56" s="20"/>
      <c r="K56" s="22">
        <f>SUM(K37:K55)</f>
        <v>94843</v>
      </c>
    </row>
    <row r="57" spans="1:11">
      <c r="A57" s="14" t="s">
        <v>144</v>
      </c>
      <c r="B57" s="51" t="s">
        <v>145</v>
      </c>
      <c r="C57" s="52"/>
      <c r="D57" s="52"/>
      <c r="E57" s="52"/>
      <c r="F57" s="52"/>
      <c r="G57" s="52"/>
      <c r="H57" s="52"/>
      <c r="I57" s="52"/>
      <c r="J57" s="52"/>
      <c r="K57" s="52"/>
    </row>
    <row r="58" spans="1:11" ht="130.94999999999999" customHeight="1">
      <c r="A58" s="11">
        <v>1</v>
      </c>
      <c r="B58" s="8" t="s">
        <v>146</v>
      </c>
      <c r="C58" s="3" t="s">
        <v>136</v>
      </c>
      <c r="D58" s="9">
        <v>1</v>
      </c>
      <c r="E58" s="4">
        <v>7980</v>
      </c>
      <c r="F58" s="4">
        <f>D58*E58</f>
        <v>7980</v>
      </c>
      <c r="G58" s="2" t="s">
        <v>147</v>
      </c>
      <c r="H58" s="1" t="s">
        <v>148</v>
      </c>
      <c r="I58" s="6" t="s">
        <v>149</v>
      </c>
      <c r="J58" s="7" t="s">
        <v>150</v>
      </c>
      <c r="K58" s="4">
        <v>2390</v>
      </c>
    </row>
    <row r="59" spans="1:11" ht="134.4" customHeight="1">
      <c r="A59" s="11">
        <v>2</v>
      </c>
      <c r="B59" s="8" t="s">
        <v>151</v>
      </c>
      <c r="C59" s="3" t="s">
        <v>136</v>
      </c>
      <c r="D59" s="9">
        <v>1</v>
      </c>
      <c r="E59" s="4">
        <v>82500</v>
      </c>
      <c r="F59" s="4">
        <f>D59*E59</f>
        <v>82500</v>
      </c>
      <c r="G59" s="2" t="s">
        <v>152</v>
      </c>
      <c r="H59" s="1" t="s">
        <v>148</v>
      </c>
      <c r="I59" s="6" t="s">
        <v>149</v>
      </c>
      <c r="J59" s="7" t="s">
        <v>153</v>
      </c>
      <c r="K59" s="4">
        <v>24711</v>
      </c>
    </row>
    <row r="60" spans="1:11" ht="131.4" customHeight="1">
      <c r="A60" s="11">
        <v>3</v>
      </c>
      <c r="B60" s="8" t="s">
        <v>151</v>
      </c>
      <c r="C60" s="3" t="s">
        <v>136</v>
      </c>
      <c r="D60" s="9">
        <v>1</v>
      </c>
      <c r="E60" s="4">
        <v>82500</v>
      </c>
      <c r="F60" s="4">
        <f>D60*E60</f>
        <v>82500</v>
      </c>
      <c r="G60" s="2" t="s">
        <v>154</v>
      </c>
      <c r="H60" s="1" t="s">
        <v>148</v>
      </c>
      <c r="I60" s="6" t="s">
        <v>149</v>
      </c>
      <c r="J60" s="7" t="s">
        <v>153</v>
      </c>
      <c r="K60" s="4">
        <v>24711</v>
      </c>
    </row>
    <row r="61" spans="1:11" ht="85.2" customHeight="1">
      <c r="A61" s="11">
        <v>4</v>
      </c>
      <c r="B61" s="8" t="s">
        <v>151</v>
      </c>
      <c r="C61" s="3" t="s">
        <v>136</v>
      </c>
      <c r="D61" s="9">
        <v>1</v>
      </c>
      <c r="E61" s="4">
        <v>150000</v>
      </c>
      <c r="F61" s="4">
        <f>D61*E61</f>
        <v>150000</v>
      </c>
      <c r="G61" s="2" t="s">
        <v>155</v>
      </c>
      <c r="H61" s="1" t="s">
        <v>109</v>
      </c>
      <c r="I61" s="6" t="s">
        <v>149</v>
      </c>
      <c r="J61" s="7" t="s">
        <v>156</v>
      </c>
      <c r="K61" s="4">
        <v>60875</v>
      </c>
    </row>
    <row r="62" spans="1:11" ht="32.4" customHeight="1">
      <c r="A62" s="20"/>
      <c r="B62" s="21" t="s">
        <v>54</v>
      </c>
      <c r="C62" s="20"/>
      <c r="D62" s="20"/>
      <c r="E62" s="22"/>
      <c r="F62" s="22">
        <f>SUM(F58:F61)</f>
        <v>322980</v>
      </c>
      <c r="G62" s="59" t="s">
        <v>157</v>
      </c>
      <c r="H62" s="59"/>
      <c r="I62" s="20"/>
      <c r="J62" s="20"/>
      <c r="K62" s="22">
        <f>SUM(K58:K61)</f>
        <v>112687</v>
      </c>
    </row>
    <row r="63" spans="1:11">
      <c r="A63" s="14" t="s">
        <v>158</v>
      </c>
      <c r="B63" s="52" t="s">
        <v>1</v>
      </c>
      <c r="C63" s="52"/>
      <c r="D63" s="52"/>
      <c r="E63" s="52"/>
      <c r="F63" s="52"/>
      <c r="G63" s="52"/>
      <c r="H63" s="52"/>
      <c r="I63" s="52"/>
      <c r="J63" s="52"/>
      <c r="K63" s="52"/>
    </row>
    <row r="64" spans="1:11" ht="132" customHeight="1">
      <c r="A64" s="7">
        <v>1</v>
      </c>
      <c r="B64" s="8" t="s">
        <v>159</v>
      </c>
      <c r="C64" s="3" t="s">
        <v>39</v>
      </c>
      <c r="D64" s="9">
        <v>1</v>
      </c>
      <c r="E64" s="4">
        <v>990</v>
      </c>
      <c r="F64" s="4">
        <f>D64*E64</f>
        <v>990</v>
      </c>
      <c r="G64" s="2" t="s">
        <v>98</v>
      </c>
      <c r="H64" s="1" t="s">
        <v>148</v>
      </c>
      <c r="I64" s="6" t="s">
        <v>2</v>
      </c>
      <c r="J64" s="7" t="s">
        <v>160</v>
      </c>
      <c r="K64" s="4">
        <v>513</v>
      </c>
    </row>
    <row r="65" spans="1:11" ht="130.94999999999999" customHeight="1">
      <c r="A65" s="7">
        <v>2</v>
      </c>
      <c r="B65" s="8" t="s">
        <v>161</v>
      </c>
      <c r="C65" s="3" t="s">
        <v>162</v>
      </c>
      <c r="D65" s="9">
        <v>1</v>
      </c>
      <c r="E65" s="4">
        <v>179</v>
      </c>
      <c r="F65" s="4">
        <f>D65*E65</f>
        <v>179</v>
      </c>
      <c r="G65" s="2" t="s">
        <v>98</v>
      </c>
      <c r="H65" s="1" t="s">
        <v>148</v>
      </c>
      <c r="I65" s="6" t="s">
        <v>2</v>
      </c>
      <c r="J65" s="7" t="s">
        <v>163</v>
      </c>
      <c r="K65" s="4">
        <v>93</v>
      </c>
    </row>
    <row r="66" spans="1:11" ht="132" customHeight="1">
      <c r="A66" s="7">
        <v>3</v>
      </c>
      <c r="B66" s="8" t="s">
        <v>164</v>
      </c>
      <c r="C66" s="3" t="s">
        <v>39</v>
      </c>
      <c r="D66" s="9">
        <v>1</v>
      </c>
      <c r="E66" s="4">
        <v>3999</v>
      </c>
      <c r="F66" s="4">
        <f>D66*E66</f>
        <v>3999</v>
      </c>
      <c r="G66" s="2" t="s">
        <v>98</v>
      </c>
      <c r="H66" s="1" t="s">
        <v>148</v>
      </c>
      <c r="I66" s="6" t="s">
        <v>2</v>
      </c>
      <c r="J66" s="7" t="s">
        <v>165</v>
      </c>
      <c r="K66" s="4">
        <v>2073</v>
      </c>
    </row>
    <row r="67" spans="1:11" ht="134.4" customHeight="1">
      <c r="A67" s="7">
        <v>4</v>
      </c>
      <c r="B67" s="8" t="s">
        <v>166</v>
      </c>
      <c r="C67" s="3" t="s">
        <v>39</v>
      </c>
      <c r="D67" s="9">
        <v>1</v>
      </c>
      <c r="E67" s="4">
        <v>419</v>
      </c>
      <c r="F67" s="4">
        <f>D67*E67</f>
        <v>419</v>
      </c>
      <c r="G67" s="2" t="s">
        <v>98</v>
      </c>
      <c r="H67" s="1" t="s">
        <v>148</v>
      </c>
      <c r="I67" s="6" t="s">
        <v>2</v>
      </c>
      <c r="J67" s="7" t="s">
        <v>167</v>
      </c>
      <c r="K67" s="4">
        <v>217</v>
      </c>
    </row>
    <row r="68" spans="1:11" ht="134.4" customHeight="1">
      <c r="A68" s="7">
        <v>5</v>
      </c>
      <c r="B68" s="8" t="s">
        <v>168</v>
      </c>
      <c r="C68" s="3" t="s">
        <v>169</v>
      </c>
      <c r="D68" s="9">
        <v>20</v>
      </c>
      <c r="E68" s="4">
        <v>300</v>
      </c>
      <c r="F68" s="4">
        <f>D68*E68</f>
        <v>6000</v>
      </c>
      <c r="G68" s="2" t="s">
        <v>98</v>
      </c>
      <c r="H68" s="1" t="s">
        <v>148</v>
      </c>
      <c r="I68" s="6" t="s">
        <v>2</v>
      </c>
      <c r="J68" s="7" t="s">
        <v>170</v>
      </c>
      <c r="K68" s="4">
        <v>3110</v>
      </c>
    </row>
    <row r="69" spans="1:11">
      <c r="A69" s="20"/>
      <c r="B69" s="21" t="s">
        <v>54</v>
      </c>
      <c r="C69" s="20"/>
      <c r="D69" s="20"/>
      <c r="E69" s="22"/>
      <c r="F69" s="22">
        <f>SUM(F64:F68)</f>
        <v>11587</v>
      </c>
      <c r="G69" s="20"/>
      <c r="H69" s="20"/>
      <c r="I69" s="20"/>
      <c r="J69" s="20"/>
      <c r="K69" s="22">
        <f>SUM(K64:K68)</f>
        <v>6006</v>
      </c>
    </row>
    <row r="70" spans="1:11">
      <c r="A70" s="14" t="s">
        <v>171</v>
      </c>
      <c r="B70" s="51" t="s">
        <v>172</v>
      </c>
      <c r="C70" s="52"/>
      <c r="D70" s="52"/>
      <c r="E70" s="52"/>
      <c r="F70" s="52"/>
      <c r="G70" s="52"/>
      <c r="H70" s="52"/>
      <c r="I70" s="52"/>
      <c r="J70" s="52"/>
      <c r="K70" s="52"/>
    </row>
    <row r="71" spans="1:11" ht="82.2" customHeight="1">
      <c r="A71" s="7">
        <v>1</v>
      </c>
      <c r="B71" s="8" t="s">
        <v>173</v>
      </c>
      <c r="C71" s="3" t="s">
        <v>136</v>
      </c>
      <c r="D71" s="9">
        <v>3</v>
      </c>
      <c r="E71" s="4">
        <v>3724</v>
      </c>
      <c r="F71" s="4">
        <f t="shared" ref="F71:F76" si="3">D71*E71</f>
        <v>11172</v>
      </c>
      <c r="G71" s="2" t="s">
        <v>155</v>
      </c>
      <c r="H71" s="1" t="s">
        <v>109</v>
      </c>
      <c r="I71" s="6" t="s">
        <v>2</v>
      </c>
      <c r="J71" s="7" t="s">
        <v>174</v>
      </c>
      <c r="K71" s="4">
        <v>8565</v>
      </c>
    </row>
    <row r="72" spans="1:11" ht="83.4" customHeight="1">
      <c r="A72" s="7">
        <v>2</v>
      </c>
      <c r="B72" s="8" t="s">
        <v>175</v>
      </c>
      <c r="C72" s="3" t="s">
        <v>136</v>
      </c>
      <c r="D72" s="9">
        <v>1</v>
      </c>
      <c r="E72" s="4">
        <v>56000</v>
      </c>
      <c r="F72" s="4">
        <f t="shared" si="3"/>
        <v>56000</v>
      </c>
      <c r="G72" s="2" t="s">
        <v>176</v>
      </c>
      <c r="H72" s="1" t="s">
        <v>177</v>
      </c>
      <c r="I72" s="6" t="s">
        <v>2</v>
      </c>
      <c r="J72" s="7" t="s">
        <v>178</v>
      </c>
      <c r="K72" s="4">
        <v>45547</v>
      </c>
    </row>
    <row r="73" spans="1:11" ht="85.95" customHeight="1">
      <c r="A73" s="7">
        <v>3</v>
      </c>
      <c r="B73" s="8" t="s">
        <v>175</v>
      </c>
      <c r="C73" s="3" t="s">
        <v>136</v>
      </c>
      <c r="D73" s="9">
        <v>1</v>
      </c>
      <c r="E73" s="4">
        <v>67000</v>
      </c>
      <c r="F73" s="4">
        <f t="shared" si="3"/>
        <v>67000</v>
      </c>
      <c r="G73" s="2" t="s">
        <v>176</v>
      </c>
      <c r="H73" s="1" t="s">
        <v>177</v>
      </c>
      <c r="I73" s="6" t="s">
        <v>2</v>
      </c>
      <c r="J73" s="7" t="s">
        <v>179</v>
      </c>
      <c r="K73" s="4">
        <v>54493</v>
      </c>
    </row>
    <row r="74" spans="1:11" ht="135" customHeight="1">
      <c r="A74" s="7">
        <v>4</v>
      </c>
      <c r="B74" s="8" t="s">
        <v>180</v>
      </c>
      <c r="C74" s="3" t="s">
        <v>181</v>
      </c>
      <c r="D74" s="9">
        <v>1</v>
      </c>
      <c r="E74" s="4">
        <v>600</v>
      </c>
      <c r="F74" s="4">
        <f t="shared" si="3"/>
        <v>600</v>
      </c>
      <c r="G74" s="2" t="s">
        <v>98</v>
      </c>
      <c r="H74" s="1" t="s">
        <v>148</v>
      </c>
      <c r="I74" s="6" t="s">
        <v>2</v>
      </c>
      <c r="J74" s="7" t="s">
        <v>182</v>
      </c>
      <c r="K74" s="4">
        <v>311</v>
      </c>
    </row>
    <row r="75" spans="1:11" ht="133.94999999999999" customHeight="1">
      <c r="A75" s="7">
        <v>5</v>
      </c>
      <c r="B75" s="8" t="s">
        <v>183</v>
      </c>
      <c r="C75" s="3" t="s">
        <v>39</v>
      </c>
      <c r="D75" s="9">
        <v>12</v>
      </c>
      <c r="E75" s="4">
        <v>5800</v>
      </c>
      <c r="F75" s="4">
        <f t="shared" si="3"/>
        <v>69600</v>
      </c>
      <c r="G75" s="2" t="s">
        <v>98</v>
      </c>
      <c r="H75" s="1" t="s">
        <v>148</v>
      </c>
      <c r="I75" s="6" t="s">
        <v>2</v>
      </c>
      <c r="J75" s="7" t="s">
        <v>184</v>
      </c>
      <c r="K75" s="4">
        <v>36081</v>
      </c>
    </row>
    <row r="76" spans="1:11" ht="319.2" customHeight="1">
      <c r="A76" s="7">
        <v>6</v>
      </c>
      <c r="B76" s="8" t="s">
        <v>185</v>
      </c>
      <c r="C76" s="3" t="s">
        <v>136</v>
      </c>
      <c r="D76" s="9">
        <v>1</v>
      </c>
      <c r="E76" s="4">
        <v>150000</v>
      </c>
      <c r="F76" s="4">
        <f t="shared" si="3"/>
        <v>150000</v>
      </c>
      <c r="G76" s="2" t="s">
        <v>49</v>
      </c>
      <c r="H76" s="1" t="s">
        <v>50</v>
      </c>
      <c r="I76" s="6" t="s">
        <v>2</v>
      </c>
      <c r="J76" s="7" t="s">
        <v>186</v>
      </c>
      <c r="K76" s="4">
        <v>29024</v>
      </c>
    </row>
    <row r="77" spans="1:11">
      <c r="A77" s="20"/>
      <c r="B77" s="21" t="s">
        <v>54</v>
      </c>
      <c r="C77" s="20"/>
      <c r="D77" s="20"/>
      <c r="E77" s="20"/>
      <c r="F77" s="22">
        <f>SUM(F71:F76)</f>
        <v>354372</v>
      </c>
      <c r="G77" s="20"/>
      <c r="H77" s="20"/>
      <c r="I77" s="20"/>
      <c r="J77" s="20"/>
      <c r="K77" s="22">
        <f>SUM(K71:K76)</f>
        <v>174021</v>
      </c>
    </row>
    <row r="78" spans="1:11">
      <c r="A78" s="7"/>
      <c r="B78" s="7"/>
      <c r="C78" s="7"/>
      <c r="D78" s="7"/>
      <c r="E78" s="7"/>
      <c r="F78" s="7"/>
      <c r="G78" s="7"/>
      <c r="H78" s="7"/>
      <c r="I78" s="7"/>
      <c r="J78" s="7"/>
      <c r="K78" s="4"/>
    </row>
    <row r="79" spans="1:11">
      <c r="A79" s="15"/>
      <c r="B79" s="17" t="s">
        <v>4</v>
      </c>
      <c r="C79" s="18"/>
      <c r="D79" s="18"/>
      <c r="E79" s="18"/>
      <c r="F79" s="19">
        <f>F16+F29+F35+F56+161490+F69+F77</f>
        <v>1731814</v>
      </c>
      <c r="G79" s="18"/>
      <c r="H79" s="18"/>
      <c r="I79" s="18"/>
      <c r="J79" s="18"/>
      <c r="K79" s="19">
        <f>SUM(K16+K29+K35+K56+K62+K69+K77)</f>
        <v>474472</v>
      </c>
    </row>
    <row r="81" spans="1:11" ht="32.4" customHeight="1">
      <c r="A81" s="55" t="s">
        <v>187</v>
      </c>
      <c r="B81" s="55"/>
      <c r="C81" s="55"/>
      <c r="D81" s="55"/>
      <c r="E81" s="55"/>
      <c r="F81" s="55"/>
      <c r="G81" s="55"/>
      <c r="H81" s="55"/>
      <c r="I81" s="55"/>
      <c r="J81" s="55"/>
      <c r="K81" s="55"/>
    </row>
    <row r="82" spans="1:11" ht="33.6" customHeight="1">
      <c r="A82" s="55" t="s">
        <v>188</v>
      </c>
      <c r="B82" s="55"/>
      <c r="C82" s="55"/>
      <c r="D82" s="55"/>
      <c r="E82" s="55"/>
      <c r="F82" s="55"/>
      <c r="G82" s="55"/>
      <c r="H82" s="55"/>
      <c r="I82" s="55"/>
      <c r="J82" s="55"/>
      <c r="K82" s="55"/>
    </row>
    <row r="83" spans="1:11" ht="37.200000000000003" customHeight="1">
      <c r="A83" s="55" t="s">
        <v>217</v>
      </c>
      <c r="B83" s="55"/>
      <c r="C83" s="55"/>
      <c r="D83" s="55"/>
      <c r="E83" s="55"/>
      <c r="F83" s="55"/>
      <c r="G83" s="55"/>
      <c r="H83" s="55"/>
      <c r="I83" s="55"/>
      <c r="J83" s="55"/>
      <c r="K83" s="55"/>
    </row>
  </sheetData>
  <mergeCells count="24">
    <mergeCell ref="A82:K82"/>
    <mergeCell ref="A83:K83"/>
    <mergeCell ref="A1:K1"/>
    <mergeCell ref="I3:I4"/>
    <mergeCell ref="J3:J4"/>
    <mergeCell ref="K3:K4"/>
    <mergeCell ref="B5:K5"/>
    <mergeCell ref="A81:K81"/>
    <mergeCell ref="C2:G2"/>
    <mergeCell ref="B57:K57"/>
    <mergeCell ref="B63:K63"/>
    <mergeCell ref="B70:K70"/>
    <mergeCell ref="G62:H62"/>
    <mergeCell ref="B36:K36"/>
    <mergeCell ref="I2:K2"/>
    <mergeCell ref="B17:K17"/>
    <mergeCell ref="B30:K30"/>
    <mergeCell ref="E4:F4"/>
    <mergeCell ref="A2:A4"/>
    <mergeCell ref="B2:B4"/>
    <mergeCell ref="H2:H4"/>
    <mergeCell ref="C3:C4"/>
    <mergeCell ref="D3:D4"/>
    <mergeCell ref="G3:G4"/>
  </mergeCells>
  <phoneticPr fontId="1" type="noConversion"/>
  <printOptions horizontalCentered="1" verticalCentered="1"/>
  <pageMargins left="0.51181102362204722" right="0.51181102362204722" top="0.55118110236220474" bottom="0.55118110236220474" header="0.31496062992125984" footer="0.31496062992125984"/>
  <pageSetup paperSize="9" fitToHeight="0"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附表一</vt:lpstr>
      <vt:lpstr>附表二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dc:creator>
  <cp:lastModifiedBy>tpduser</cp:lastModifiedBy>
  <cp:lastPrinted>2020-01-30T11:50:09Z</cp:lastPrinted>
  <dcterms:created xsi:type="dcterms:W3CDTF">2019-12-25T06:59:36Z</dcterms:created>
  <dcterms:modified xsi:type="dcterms:W3CDTF">2020-01-31T02:50:40Z</dcterms:modified>
</cp:coreProperties>
</file>