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0" yWindow="0" windowWidth="21573" windowHeight="8015" activeTab="2"/>
  </bookViews>
  <sheets>
    <sheet name="附表一" sheetId="1" r:id="rId1"/>
    <sheet name="附表二" sheetId="3" r:id="rId2"/>
    <sheet name="附表三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3" l="1"/>
  <c r="H29" i="1" l="1"/>
  <c r="H30" i="1"/>
  <c r="H31" i="1"/>
  <c r="H28" i="1"/>
  <c r="H21" i="1"/>
  <c r="H22" i="1"/>
  <c r="H23" i="1"/>
  <c r="H24" i="1"/>
  <c r="H25" i="1"/>
  <c r="H26" i="1"/>
  <c r="H20" i="1"/>
  <c r="F32" i="1"/>
  <c r="F27" i="1"/>
  <c r="H17" i="1"/>
  <c r="H4" i="1"/>
  <c r="H5" i="1"/>
  <c r="H6" i="1"/>
  <c r="H7" i="1"/>
  <c r="H8" i="1"/>
  <c r="H9" i="1"/>
  <c r="H10" i="1"/>
  <c r="H11" i="1"/>
  <c r="H12" i="1"/>
  <c r="H13" i="1"/>
  <c r="H14" i="1"/>
  <c r="H15" i="1"/>
  <c r="H3" i="1"/>
  <c r="H14" i="4"/>
  <c r="H15" i="4" s="1"/>
  <c r="H4" i="4"/>
  <c r="H5" i="4"/>
  <c r="H6" i="4"/>
  <c r="H7" i="4"/>
  <c r="H8" i="4"/>
  <c r="H9" i="4"/>
  <c r="H10" i="4"/>
  <c r="H11" i="4"/>
  <c r="H12" i="4"/>
  <c r="H3" i="4"/>
  <c r="H22" i="3"/>
  <c r="H23" i="3"/>
  <c r="H24" i="3"/>
  <c r="H25" i="3"/>
  <c r="H26" i="3"/>
  <c r="H27" i="3"/>
  <c r="H28" i="3"/>
  <c r="H30" i="3"/>
  <c r="H21" i="3"/>
  <c r="H8" i="3"/>
  <c r="H9" i="3"/>
  <c r="H10" i="3"/>
  <c r="H11" i="3"/>
  <c r="H12" i="3"/>
  <c r="H14" i="3"/>
  <c r="H15" i="3"/>
  <c r="H16" i="3"/>
  <c r="H4" i="3"/>
  <c r="H5" i="3"/>
  <c r="H6" i="3"/>
  <c r="H3" i="3"/>
  <c r="F29" i="3"/>
  <c r="F31" i="3" s="1"/>
  <c r="F17" i="3"/>
  <c r="F13" i="3"/>
  <c r="F7" i="3"/>
  <c r="F15" i="4"/>
  <c r="F13" i="4"/>
  <c r="H16" i="1" l="1"/>
  <c r="F18" i="3"/>
  <c r="H13" i="4"/>
  <c r="H16" i="4" s="1"/>
  <c r="H29" i="3"/>
  <c r="H31" i="3" s="1"/>
  <c r="H7" i="3"/>
  <c r="H17" i="3"/>
  <c r="H13" i="3"/>
  <c r="F16" i="1"/>
  <c r="H18" i="3" l="1"/>
</calcChain>
</file>

<file path=xl/sharedStrings.xml><?xml version="1.0" encoding="utf-8"?>
<sst xmlns="http://schemas.openxmlformats.org/spreadsheetml/2006/main" count="164" uniqueCount="70">
  <si>
    <t>附表一：被告張聖春獲利情形</t>
    <phoneticPr fontId="2" type="noConversion"/>
  </si>
  <si>
    <t>使用人頭帳戶姓名</t>
    <phoneticPr fontId="2" type="noConversion"/>
  </si>
  <si>
    <t>證券商</t>
    <phoneticPr fontId="2" type="noConversion"/>
  </si>
  <si>
    <t>帳號</t>
    <phoneticPr fontId="2" type="noConversion"/>
  </si>
  <si>
    <t>日期</t>
    <phoneticPr fontId="2" type="noConversion"/>
  </si>
  <si>
    <t>買/賣</t>
    <phoneticPr fontId="2" type="noConversion"/>
  </si>
  <si>
    <t>林明輝   （張聖春之妻舅）</t>
    <phoneticPr fontId="2" type="noConversion"/>
  </si>
  <si>
    <t>元大證券公司</t>
    <phoneticPr fontId="2" type="noConversion"/>
  </si>
  <si>
    <t>新竹東門分公司</t>
    <phoneticPr fontId="2" type="noConversion"/>
  </si>
  <si>
    <t>983J-</t>
    <phoneticPr fontId="2" type="noConversion"/>
  </si>
  <si>
    <t>104/12/4</t>
    <phoneticPr fontId="2" type="noConversion"/>
  </si>
  <si>
    <t>買</t>
    <phoneticPr fontId="2" type="noConversion"/>
  </si>
  <si>
    <t>買總計</t>
    <phoneticPr fontId="2" type="noConversion"/>
  </si>
  <si>
    <t>賣</t>
    <phoneticPr fontId="2" type="noConversion"/>
  </si>
  <si>
    <t>賣總計</t>
    <phoneticPr fontId="2" type="noConversion"/>
  </si>
  <si>
    <t>104/12/7</t>
    <phoneticPr fontId="2" type="noConversion"/>
  </si>
  <si>
    <t>104/12/8</t>
    <phoneticPr fontId="2" type="noConversion"/>
  </si>
  <si>
    <t>104/12/9</t>
    <phoneticPr fontId="2" type="noConversion"/>
  </si>
  <si>
    <t>104/12/10</t>
    <phoneticPr fontId="2" type="noConversion"/>
  </si>
  <si>
    <t>105/1/4</t>
    <phoneticPr fontId="2" type="noConversion"/>
  </si>
  <si>
    <t>總計</t>
    <phoneticPr fontId="2" type="noConversion"/>
  </si>
  <si>
    <t>總計</t>
    <phoneticPr fontId="2" type="noConversion"/>
  </si>
  <si>
    <t>獲利</t>
    <phoneticPr fontId="2" type="noConversion"/>
  </si>
  <si>
    <t>（ = 3,167,500 - 2,248,300）</t>
    <phoneticPr fontId="2" type="noConversion"/>
  </si>
  <si>
    <t>鄭伃玶   （張聖春之友陳益璋之妻）</t>
    <phoneticPr fontId="2" type="noConversion"/>
  </si>
  <si>
    <t>新竹分公司</t>
    <phoneticPr fontId="2" type="noConversion"/>
  </si>
  <si>
    <t>9816-</t>
    <phoneticPr fontId="2" type="noConversion"/>
  </si>
  <si>
    <t>104/12/23</t>
    <phoneticPr fontId="2" type="noConversion"/>
  </si>
  <si>
    <t>104/12/24</t>
    <phoneticPr fontId="2" type="noConversion"/>
  </si>
  <si>
    <t>104/12/29</t>
    <phoneticPr fontId="2" type="noConversion"/>
  </si>
  <si>
    <t>104/12/30</t>
    <phoneticPr fontId="2" type="noConversion"/>
  </si>
  <si>
    <t>104/12/31</t>
    <phoneticPr fontId="2" type="noConversion"/>
  </si>
  <si>
    <t>備註                                                                                                                                                              （四捨五入至個位數）</t>
    <phoneticPr fontId="2" type="noConversion"/>
  </si>
  <si>
    <t>由矽格公司公開收購，依比例計算賣出181仟股收入總計 3,167,500元                                           （即15,487,500*181/885 = 3,167,500）</t>
    <phoneticPr fontId="2" type="noConversion"/>
  </si>
  <si>
    <t>（ =1,626,200 - 1,327,250）</t>
    <phoneticPr fontId="2" type="noConversion"/>
  </si>
  <si>
    <t>104/12/15</t>
    <phoneticPr fontId="2" type="noConversion"/>
  </si>
  <si>
    <t>104/12/16</t>
    <phoneticPr fontId="2" type="noConversion"/>
  </si>
  <si>
    <t>劉宸瑋   （劉敬國之友劉永祥之子）</t>
    <phoneticPr fontId="2" type="noConversion"/>
  </si>
  <si>
    <t>*該帳戶由劉文祥之妻黃玲敏保管使用</t>
    <phoneticPr fontId="2" type="noConversion"/>
  </si>
  <si>
    <t>大統分公司</t>
    <phoneticPr fontId="2" type="noConversion"/>
  </si>
  <si>
    <t>981Z-</t>
    <phoneticPr fontId="2" type="noConversion"/>
  </si>
  <si>
    <t>104/12/29</t>
    <phoneticPr fontId="2" type="noConversion"/>
  </si>
  <si>
    <t>劉敬國</t>
    <phoneticPr fontId="2" type="noConversion"/>
  </si>
  <si>
    <t>劉敬國</t>
    <phoneticPr fontId="2" type="noConversion"/>
  </si>
  <si>
    <t>支付總計</t>
    <phoneticPr fontId="2" type="noConversion"/>
  </si>
  <si>
    <t>劉敬國</t>
    <phoneticPr fontId="2" type="noConversion"/>
  </si>
  <si>
    <t>賣總計</t>
  </si>
  <si>
    <t>收入總計</t>
    <phoneticPr fontId="2" type="noConversion"/>
  </si>
  <si>
    <t>實際獲利</t>
    <phoneticPr fontId="2" type="noConversion"/>
  </si>
  <si>
    <t>劉子瑄</t>
    <phoneticPr fontId="2" type="noConversion"/>
  </si>
  <si>
    <t>永興證券</t>
    <phoneticPr fontId="2" type="noConversion"/>
  </si>
  <si>
    <t>大墩分公司</t>
    <phoneticPr fontId="2" type="noConversion"/>
  </si>
  <si>
    <t>104/12/10</t>
    <phoneticPr fontId="2" type="noConversion"/>
  </si>
  <si>
    <t>104/12/11</t>
    <phoneticPr fontId="2" type="noConversion"/>
  </si>
  <si>
    <t>104/1/18</t>
    <phoneticPr fontId="2" type="noConversion"/>
  </si>
  <si>
    <t>（ = 1,942,500 - 1,392,850）</t>
    <phoneticPr fontId="2" type="noConversion"/>
  </si>
  <si>
    <t>由矽格公司公開收購</t>
    <phoneticPr fontId="2" type="noConversion"/>
  </si>
  <si>
    <t>股數        (仟股)</t>
    <phoneticPr fontId="2" type="noConversion"/>
  </si>
  <si>
    <t>單價       (元)</t>
    <phoneticPr fontId="2" type="noConversion"/>
  </si>
  <si>
    <t>價金                      (元)</t>
    <phoneticPr fontId="2" type="noConversion"/>
  </si>
  <si>
    <t>股數        (仟股)</t>
    <phoneticPr fontId="2" type="noConversion"/>
  </si>
  <si>
    <t>104/12/16</t>
    <phoneticPr fontId="2" type="noConversion"/>
  </si>
  <si>
    <t>0186617</t>
    <phoneticPr fontId="2" type="noConversion"/>
  </si>
  <si>
    <t>附表三：被告劉子瑄獲利情形</t>
    <phoneticPr fontId="2" type="noConversion"/>
  </si>
  <si>
    <t>附表二：被告劉敬國獲利情形</t>
    <phoneticPr fontId="2" type="noConversion"/>
  </si>
  <si>
    <t xml:space="preserve">賣出94仟股收入總計 1,626,200元（即94*17.3*1000 = 1,626,200） </t>
    <phoneticPr fontId="2" type="noConversion"/>
  </si>
  <si>
    <t>104/12/16劉宸瑋帳戶以每股12.65元買進之10仟股之126,500屬劉宸瑋之母黃玲敏自己買進之部分</t>
    <phoneticPr fontId="2" type="noConversion"/>
  </si>
  <si>
    <t>105/1/4賣出10仟股收入173,500屬劉宸瑋之母黃玲敏自己賣出之部分</t>
  </si>
  <si>
    <t>（ = 2,595,000 - 1,938,000）</t>
    <phoneticPr fontId="2" type="noConversion"/>
  </si>
  <si>
    <t>（ = 2,064,500 - 126,500）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</si>
</sst>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>
      <alignment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0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3" fontId="0" fillId="0" borderId="2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1" applyNumberFormat="1" applyFont="1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3" fillId="2" borderId="7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>
      <alignment vertical="center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horizontal="center" vertical="center"/>
    </xf>
    <xf numFmtId="3" fontId="3" fillId="2" borderId="7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3" fontId="3" fillId="2" borderId="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opLeftCell="A7" workbookViewId="0">
      <selection activeCell="I36" sqref="I36"/>
    </sheetView>
  </sheetViews>
  <sheetFormatPr defaultRowHeight="17" x14ac:dyDescent="0.3"/>
  <cols>
    <col min="1" max="1" width="9.625" customWidth="1"/>
    <col min="2" max="2" width="16.125" style="1" bestFit="1" customWidth="1"/>
    <col min="3" max="7" width="9" style="1"/>
    <col min="8" max="8" width="13.125" style="5" customWidth="1"/>
    <col min="9" max="9" width="67.875" style="1" customWidth="1"/>
  </cols>
  <sheetData>
    <row r="1" spans="1:9" x14ac:dyDescent="0.3">
      <c r="A1" s="38" t="s">
        <v>0</v>
      </c>
      <c r="B1" s="38"/>
      <c r="C1" s="38"/>
      <c r="D1" s="38"/>
      <c r="E1" s="38"/>
      <c r="F1" s="38"/>
      <c r="G1" s="38"/>
      <c r="H1" s="38"/>
    </row>
    <row r="2" spans="1:9" s="2" customFormat="1" ht="41.3" customHeight="1" x14ac:dyDescent="0.3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57</v>
      </c>
      <c r="G2" s="22" t="s">
        <v>58</v>
      </c>
      <c r="H2" s="23" t="s">
        <v>59</v>
      </c>
      <c r="I2" s="24" t="s">
        <v>32</v>
      </c>
    </row>
    <row r="3" spans="1:9" ht="16.5" customHeight="1" x14ac:dyDescent="0.3">
      <c r="A3" s="36" t="s">
        <v>6</v>
      </c>
      <c r="B3" s="6" t="s">
        <v>7</v>
      </c>
      <c r="C3" s="6" t="s">
        <v>9</v>
      </c>
      <c r="D3" s="6" t="s">
        <v>10</v>
      </c>
      <c r="E3" s="6" t="s">
        <v>11</v>
      </c>
      <c r="F3" s="6">
        <v>10</v>
      </c>
      <c r="G3" s="6">
        <v>12.5</v>
      </c>
      <c r="H3" s="7">
        <f>F3*G3*1000</f>
        <v>125000</v>
      </c>
      <c r="I3" s="8"/>
    </row>
    <row r="4" spans="1:9" x14ac:dyDescent="0.3">
      <c r="A4" s="37"/>
      <c r="B4" s="6" t="s">
        <v>8</v>
      </c>
      <c r="C4" s="32" t="s">
        <v>62</v>
      </c>
      <c r="D4" s="6"/>
      <c r="E4" s="6" t="s">
        <v>11</v>
      </c>
      <c r="F4" s="6">
        <v>5</v>
      </c>
      <c r="G4" s="6">
        <v>12.5</v>
      </c>
      <c r="H4" s="7">
        <f t="shared" ref="H4:H15" si="0">F4*G4*1000</f>
        <v>62500</v>
      </c>
      <c r="I4" s="8"/>
    </row>
    <row r="5" spans="1:9" x14ac:dyDescent="0.3">
      <c r="A5" s="37"/>
      <c r="B5" s="6"/>
      <c r="C5" s="6"/>
      <c r="D5" s="6"/>
      <c r="E5" s="6" t="s">
        <v>11</v>
      </c>
      <c r="F5" s="6">
        <v>1</v>
      </c>
      <c r="G5" s="6">
        <v>12.5</v>
      </c>
      <c r="H5" s="7">
        <f t="shared" si="0"/>
        <v>12500</v>
      </c>
      <c r="I5" s="8"/>
    </row>
    <row r="6" spans="1:9" x14ac:dyDescent="0.3">
      <c r="A6" s="37"/>
      <c r="B6" s="6"/>
      <c r="C6" s="6"/>
      <c r="D6" s="6"/>
      <c r="E6" s="6" t="s">
        <v>11</v>
      </c>
      <c r="F6" s="6">
        <v>10</v>
      </c>
      <c r="G6" s="6">
        <v>12.45</v>
      </c>
      <c r="H6" s="7">
        <f t="shared" si="0"/>
        <v>124500</v>
      </c>
      <c r="I6" s="8"/>
    </row>
    <row r="7" spans="1:9" x14ac:dyDescent="0.3">
      <c r="A7" s="9"/>
      <c r="B7" s="6"/>
      <c r="C7" s="6"/>
      <c r="D7" s="6"/>
      <c r="E7" s="6" t="s">
        <v>11</v>
      </c>
      <c r="F7" s="6">
        <v>1</v>
      </c>
      <c r="G7" s="6">
        <v>12.5</v>
      </c>
      <c r="H7" s="7">
        <f t="shared" si="0"/>
        <v>12500</v>
      </c>
      <c r="I7" s="8"/>
    </row>
    <row r="8" spans="1:9" x14ac:dyDescent="0.3">
      <c r="A8" s="9"/>
      <c r="B8" s="6"/>
      <c r="C8" s="6"/>
      <c r="D8" s="6" t="s">
        <v>15</v>
      </c>
      <c r="E8" s="6" t="s">
        <v>11</v>
      </c>
      <c r="F8" s="6">
        <v>20</v>
      </c>
      <c r="G8" s="6">
        <v>12.5</v>
      </c>
      <c r="H8" s="7">
        <f t="shared" si="0"/>
        <v>250000</v>
      </c>
      <c r="I8" s="8"/>
    </row>
    <row r="9" spans="1:9" x14ac:dyDescent="0.3">
      <c r="A9" s="9"/>
      <c r="B9" s="6"/>
      <c r="C9" s="6"/>
      <c r="D9" s="6" t="s">
        <v>16</v>
      </c>
      <c r="E9" s="6" t="s">
        <v>11</v>
      </c>
      <c r="F9" s="6">
        <v>10</v>
      </c>
      <c r="G9" s="6">
        <v>12.5</v>
      </c>
      <c r="H9" s="7">
        <f t="shared" si="0"/>
        <v>125000</v>
      </c>
      <c r="I9" s="8"/>
    </row>
    <row r="10" spans="1:9" x14ac:dyDescent="0.3">
      <c r="A10" s="9"/>
      <c r="B10" s="6"/>
      <c r="C10" s="6"/>
      <c r="D10" s="6"/>
      <c r="E10" s="6" t="s">
        <v>11</v>
      </c>
      <c r="F10" s="6">
        <v>20</v>
      </c>
      <c r="G10" s="6">
        <v>12.45</v>
      </c>
      <c r="H10" s="7">
        <f t="shared" si="0"/>
        <v>249000</v>
      </c>
      <c r="I10" s="8"/>
    </row>
    <row r="11" spans="1:9" x14ac:dyDescent="0.3">
      <c r="A11" s="9"/>
      <c r="B11" s="6"/>
      <c r="C11" s="6"/>
      <c r="D11" s="6"/>
      <c r="E11" s="6" t="s">
        <v>11</v>
      </c>
      <c r="F11" s="6">
        <v>20</v>
      </c>
      <c r="G11" s="6">
        <v>12.5</v>
      </c>
      <c r="H11" s="7">
        <f t="shared" si="0"/>
        <v>250000</v>
      </c>
      <c r="I11" s="8"/>
    </row>
    <row r="12" spans="1:9" x14ac:dyDescent="0.3">
      <c r="A12" s="9"/>
      <c r="B12" s="6"/>
      <c r="C12" s="6"/>
      <c r="D12" s="6" t="s">
        <v>17</v>
      </c>
      <c r="E12" s="6" t="s">
        <v>11</v>
      </c>
      <c r="F12" s="6">
        <v>30</v>
      </c>
      <c r="G12" s="6">
        <v>12.5</v>
      </c>
      <c r="H12" s="7">
        <f t="shared" si="0"/>
        <v>375000</v>
      </c>
      <c r="I12" s="8"/>
    </row>
    <row r="13" spans="1:9" x14ac:dyDescent="0.3">
      <c r="A13" s="9"/>
      <c r="B13" s="6"/>
      <c r="C13" s="6"/>
      <c r="D13" s="6"/>
      <c r="E13" s="6" t="s">
        <v>11</v>
      </c>
      <c r="F13" s="6">
        <v>4</v>
      </c>
      <c r="G13" s="6">
        <v>12.45</v>
      </c>
      <c r="H13" s="7">
        <f t="shared" si="0"/>
        <v>49800</v>
      </c>
      <c r="I13" s="8"/>
    </row>
    <row r="14" spans="1:9" x14ac:dyDescent="0.3">
      <c r="A14" s="9"/>
      <c r="B14" s="6"/>
      <c r="C14" s="6"/>
      <c r="D14" s="6" t="s">
        <v>18</v>
      </c>
      <c r="E14" s="6" t="s">
        <v>11</v>
      </c>
      <c r="F14" s="6">
        <v>25</v>
      </c>
      <c r="G14" s="6">
        <v>12.25</v>
      </c>
      <c r="H14" s="7">
        <f t="shared" si="0"/>
        <v>306250</v>
      </c>
      <c r="I14" s="8"/>
    </row>
    <row r="15" spans="1:9" x14ac:dyDescent="0.3">
      <c r="A15" s="9"/>
      <c r="B15" s="6"/>
      <c r="C15" s="6"/>
      <c r="D15" s="6"/>
      <c r="E15" s="6" t="s">
        <v>11</v>
      </c>
      <c r="F15" s="6">
        <v>25</v>
      </c>
      <c r="G15" s="6">
        <v>12.25</v>
      </c>
      <c r="H15" s="7">
        <f t="shared" si="0"/>
        <v>306250</v>
      </c>
      <c r="I15" s="8"/>
    </row>
    <row r="16" spans="1:9" s="4" customFormat="1" x14ac:dyDescent="0.3">
      <c r="A16" s="10"/>
      <c r="B16" s="11"/>
      <c r="C16" s="11"/>
      <c r="D16" s="11"/>
      <c r="E16" s="11" t="s">
        <v>12</v>
      </c>
      <c r="F16" s="31">
        <f>SUM(F3:F15)</f>
        <v>181</v>
      </c>
      <c r="G16" s="11" t="s">
        <v>20</v>
      </c>
      <c r="H16" s="30">
        <f>SUM(H3:H15)</f>
        <v>2248300</v>
      </c>
      <c r="I16" s="12"/>
    </row>
    <row r="17" spans="1:9" x14ac:dyDescent="0.3">
      <c r="A17" s="9"/>
      <c r="B17" s="6"/>
      <c r="C17" s="6"/>
      <c r="D17" s="6" t="s">
        <v>19</v>
      </c>
      <c r="E17" s="6" t="s">
        <v>13</v>
      </c>
      <c r="F17" s="6">
        <v>885</v>
      </c>
      <c r="G17" s="6">
        <v>17.5</v>
      </c>
      <c r="H17" s="7">
        <f>F17*G17*1000</f>
        <v>15487500</v>
      </c>
      <c r="I17" s="39" t="s">
        <v>33</v>
      </c>
    </row>
    <row r="18" spans="1:9" s="4" customFormat="1" x14ac:dyDescent="0.3">
      <c r="A18" s="10"/>
      <c r="B18" s="11"/>
      <c r="C18" s="11"/>
      <c r="D18" s="11"/>
      <c r="E18" s="11" t="s">
        <v>14</v>
      </c>
      <c r="F18" s="31">
        <v>885</v>
      </c>
      <c r="G18" s="11" t="s">
        <v>21</v>
      </c>
      <c r="H18" s="30">
        <v>15487500</v>
      </c>
      <c r="I18" s="39"/>
    </row>
    <row r="19" spans="1:9" x14ac:dyDescent="0.3">
      <c r="A19" s="9"/>
      <c r="B19" s="6"/>
      <c r="C19" s="6"/>
      <c r="D19" s="6"/>
      <c r="E19" s="6"/>
      <c r="F19" s="6"/>
      <c r="G19" s="11" t="s">
        <v>22</v>
      </c>
      <c r="H19" s="30">
        <v>919200</v>
      </c>
      <c r="I19" s="13" t="s">
        <v>23</v>
      </c>
    </row>
    <row r="20" spans="1:9" ht="16.5" customHeight="1" x14ac:dyDescent="0.3">
      <c r="A20" s="36" t="s">
        <v>24</v>
      </c>
      <c r="B20" s="18" t="s">
        <v>7</v>
      </c>
      <c r="C20" s="18" t="s">
        <v>26</v>
      </c>
      <c r="D20" s="18" t="s">
        <v>27</v>
      </c>
      <c r="E20" s="18" t="s">
        <v>11</v>
      </c>
      <c r="F20" s="18">
        <v>10</v>
      </c>
      <c r="G20" s="18">
        <v>14.1</v>
      </c>
      <c r="H20" s="19">
        <f>F20*G20*1000</f>
        <v>141000</v>
      </c>
      <c r="I20" s="20"/>
    </row>
    <row r="21" spans="1:9" x14ac:dyDescent="0.3">
      <c r="A21" s="37"/>
      <c r="B21" s="6" t="s">
        <v>25</v>
      </c>
      <c r="C21" s="6">
        <v>7139075</v>
      </c>
      <c r="D21" s="6"/>
      <c r="E21" s="6" t="s">
        <v>11</v>
      </c>
      <c r="F21" s="6">
        <v>9</v>
      </c>
      <c r="G21" s="6">
        <v>14</v>
      </c>
      <c r="H21" s="7">
        <f t="shared" ref="H21:H26" si="1">F21*G21*1000</f>
        <v>126000</v>
      </c>
      <c r="I21" s="8"/>
    </row>
    <row r="22" spans="1:9" x14ac:dyDescent="0.3">
      <c r="A22" s="37"/>
      <c r="B22" s="6"/>
      <c r="C22" s="6"/>
      <c r="D22" s="6"/>
      <c r="E22" s="6" t="s">
        <v>11</v>
      </c>
      <c r="F22" s="6">
        <v>10</v>
      </c>
      <c r="G22" s="6">
        <v>14.2</v>
      </c>
      <c r="H22" s="7">
        <f t="shared" si="1"/>
        <v>142000</v>
      </c>
      <c r="I22" s="8"/>
    </row>
    <row r="23" spans="1:9" x14ac:dyDescent="0.3">
      <c r="A23" s="37"/>
      <c r="B23" s="6"/>
      <c r="C23" s="6"/>
      <c r="D23" s="6"/>
      <c r="E23" s="6" t="s">
        <v>11</v>
      </c>
      <c r="F23" s="6">
        <v>20</v>
      </c>
      <c r="G23" s="6">
        <v>14.05</v>
      </c>
      <c r="H23" s="7">
        <f t="shared" si="1"/>
        <v>281000</v>
      </c>
      <c r="I23" s="8"/>
    </row>
    <row r="24" spans="1:9" x14ac:dyDescent="0.3">
      <c r="A24" s="37"/>
      <c r="B24" s="6"/>
      <c r="C24" s="6"/>
      <c r="D24" s="6"/>
      <c r="E24" s="6" t="s">
        <v>11</v>
      </c>
      <c r="F24" s="6">
        <v>5</v>
      </c>
      <c r="G24" s="6">
        <v>14.05</v>
      </c>
      <c r="H24" s="7">
        <f t="shared" si="1"/>
        <v>70250</v>
      </c>
      <c r="I24" s="8"/>
    </row>
    <row r="25" spans="1:9" x14ac:dyDescent="0.3">
      <c r="A25" s="9"/>
      <c r="B25" s="6"/>
      <c r="C25" s="6"/>
      <c r="D25" s="6" t="s">
        <v>28</v>
      </c>
      <c r="E25" s="6" t="s">
        <v>11</v>
      </c>
      <c r="F25" s="6">
        <v>20</v>
      </c>
      <c r="G25" s="6">
        <v>14.15</v>
      </c>
      <c r="H25" s="7">
        <f t="shared" si="1"/>
        <v>283000</v>
      </c>
      <c r="I25" s="8"/>
    </row>
    <row r="26" spans="1:9" x14ac:dyDescent="0.3">
      <c r="A26" s="9"/>
      <c r="B26" s="6"/>
      <c r="C26" s="6"/>
      <c r="D26" s="6"/>
      <c r="E26" s="6" t="s">
        <v>11</v>
      </c>
      <c r="F26" s="6">
        <v>20</v>
      </c>
      <c r="G26" s="6">
        <v>14.2</v>
      </c>
      <c r="H26" s="7">
        <f t="shared" si="1"/>
        <v>284000</v>
      </c>
      <c r="I26" s="8"/>
    </row>
    <row r="27" spans="1:9" x14ac:dyDescent="0.3">
      <c r="A27" s="9"/>
      <c r="B27" s="6"/>
      <c r="C27" s="6"/>
      <c r="D27" s="6"/>
      <c r="E27" s="11" t="s">
        <v>12</v>
      </c>
      <c r="F27" s="31">
        <f>SUM(F20:F26)</f>
        <v>94</v>
      </c>
      <c r="G27" s="11" t="s">
        <v>20</v>
      </c>
      <c r="H27" s="30">
        <v>1327250</v>
      </c>
      <c r="I27" s="8"/>
    </row>
    <row r="28" spans="1:9" x14ac:dyDescent="0.3">
      <c r="A28" s="9"/>
      <c r="B28" s="6"/>
      <c r="C28" s="6"/>
      <c r="D28" s="6" t="s">
        <v>29</v>
      </c>
      <c r="E28" s="6" t="s">
        <v>13</v>
      </c>
      <c r="F28" s="6">
        <v>10</v>
      </c>
      <c r="G28" s="6">
        <v>17.3</v>
      </c>
      <c r="H28" s="7">
        <f>F28*G28*1000</f>
        <v>173000</v>
      </c>
      <c r="I28" s="8"/>
    </row>
    <row r="29" spans="1:9" x14ac:dyDescent="0.3">
      <c r="A29" s="9"/>
      <c r="B29" s="6"/>
      <c r="C29" s="6"/>
      <c r="D29" s="6" t="s">
        <v>30</v>
      </c>
      <c r="E29" s="6" t="s">
        <v>13</v>
      </c>
      <c r="F29" s="6">
        <v>44</v>
      </c>
      <c r="G29" s="6">
        <v>17.3</v>
      </c>
      <c r="H29" s="7">
        <f t="shared" ref="H29:H31" si="2">F29*G29*1000</f>
        <v>761200</v>
      </c>
      <c r="I29" s="33"/>
    </row>
    <row r="30" spans="1:9" x14ac:dyDescent="0.3">
      <c r="A30" s="9"/>
      <c r="B30" s="6"/>
      <c r="C30" s="6"/>
      <c r="D30" s="6" t="s">
        <v>31</v>
      </c>
      <c r="E30" s="6" t="s">
        <v>13</v>
      </c>
      <c r="F30" s="6">
        <v>20</v>
      </c>
      <c r="G30" s="6">
        <v>17.3</v>
      </c>
      <c r="H30" s="7">
        <f t="shared" si="2"/>
        <v>346000</v>
      </c>
      <c r="I30" s="33"/>
    </row>
    <row r="31" spans="1:9" x14ac:dyDescent="0.3">
      <c r="A31" s="9"/>
      <c r="B31" s="6"/>
      <c r="C31" s="6"/>
      <c r="D31" s="6"/>
      <c r="E31" s="6" t="s">
        <v>13</v>
      </c>
      <c r="F31" s="6">
        <v>28</v>
      </c>
      <c r="G31" s="6">
        <v>17.3</v>
      </c>
      <c r="H31" s="7">
        <f t="shared" si="2"/>
        <v>484400.00000000006</v>
      </c>
      <c r="I31" s="33"/>
    </row>
    <row r="32" spans="1:9" x14ac:dyDescent="0.3">
      <c r="A32" s="9"/>
      <c r="B32" s="6"/>
      <c r="C32" s="6"/>
      <c r="D32" s="6"/>
      <c r="E32" s="11" t="s">
        <v>14</v>
      </c>
      <c r="F32" s="31">
        <f>SUM(F28:F31)</f>
        <v>102</v>
      </c>
      <c r="G32" s="11" t="s">
        <v>20</v>
      </c>
      <c r="H32" s="30">
        <v>1764600</v>
      </c>
      <c r="I32" s="8" t="s">
        <v>65</v>
      </c>
    </row>
    <row r="33" spans="1:9" x14ac:dyDescent="0.3">
      <c r="A33" s="14"/>
      <c r="B33" s="15"/>
      <c r="C33" s="15"/>
      <c r="D33" s="15"/>
      <c r="E33" s="15"/>
      <c r="F33" s="15"/>
      <c r="G33" s="16" t="s">
        <v>22</v>
      </c>
      <c r="H33" s="29">
        <v>298950</v>
      </c>
      <c r="I33" s="17" t="s">
        <v>34</v>
      </c>
    </row>
  </sheetData>
  <mergeCells count="4">
    <mergeCell ref="A3:A6"/>
    <mergeCell ref="A1:H1"/>
    <mergeCell ref="A20:A24"/>
    <mergeCell ref="I17:I18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workbookViewId="0">
      <selection activeCell="I38" sqref="I38"/>
    </sheetView>
  </sheetViews>
  <sheetFormatPr defaultRowHeight="17" x14ac:dyDescent="0.3"/>
  <cols>
    <col min="1" max="1" width="9.875" customWidth="1"/>
    <col min="2" max="2" width="16.125" style="1" bestFit="1" customWidth="1"/>
    <col min="3" max="7" width="9" style="1"/>
    <col min="8" max="8" width="13.125" style="5" customWidth="1"/>
    <col min="9" max="9" width="66.5" style="1" customWidth="1"/>
  </cols>
  <sheetData>
    <row r="1" spans="1:9" x14ac:dyDescent="0.3">
      <c r="A1" s="38" t="s">
        <v>64</v>
      </c>
      <c r="B1" s="38"/>
      <c r="C1" s="38"/>
      <c r="D1" s="38"/>
      <c r="E1" s="38"/>
      <c r="F1" s="38"/>
      <c r="G1" s="38"/>
      <c r="H1" s="38"/>
    </row>
    <row r="2" spans="1:9" s="3" customFormat="1" ht="39.1" customHeight="1" x14ac:dyDescent="0.3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60</v>
      </c>
      <c r="G2" s="22" t="s">
        <v>58</v>
      </c>
      <c r="H2" s="23" t="s">
        <v>59</v>
      </c>
      <c r="I2" s="24" t="s">
        <v>32</v>
      </c>
    </row>
    <row r="3" spans="1:9" ht="16.5" customHeight="1" x14ac:dyDescent="0.3">
      <c r="A3" s="36" t="s">
        <v>37</v>
      </c>
      <c r="B3" s="6" t="s">
        <v>7</v>
      </c>
      <c r="C3" s="18" t="s">
        <v>40</v>
      </c>
      <c r="D3" s="6" t="s">
        <v>35</v>
      </c>
      <c r="E3" s="6" t="s">
        <v>11</v>
      </c>
      <c r="F3" s="6">
        <v>10</v>
      </c>
      <c r="G3" s="6">
        <v>12.6</v>
      </c>
      <c r="H3" s="7">
        <f>G3*F3*1000</f>
        <v>126000</v>
      </c>
      <c r="I3" s="8"/>
    </row>
    <row r="4" spans="1:9" x14ac:dyDescent="0.3">
      <c r="A4" s="37"/>
      <c r="B4" s="6" t="s">
        <v>39</v>
      </c>
      <c r="C4" s="6">
        <v>4746128</v>
      </c>
      <c r="D4" s="6"/>
      <c r="E4" s="6" t="s">
        <v>11</v>
      </c>
      <c r="F4" s="6">
        <v>10</v>
      </c>
      <c r="G4" s="6">
        <v>12.6</v>
      </c>
      <c r="H4" s="7">
        <f t="shared" ref="H4:H16" si="0">G4*F4*1000</f>
        <v>126000</v>
      </c>
      <c r="I4" s="33"/>
    </row>
    <row r="5" spans="1:9" x14ac:dyDescent="0.3">
      <c r="A5" s="37"/>
      <c r="B5" s="6"/>
      <c r="C5" s="6"/>
      <c r="D5" s="6"/>
      <c r="E5" s="6" t="s">
        <v>11</v>
      </c>
      <c r="F5" s="6">
        <v>30</v>
      </c>
      <c r="G5" s="6">
        <v>12.6</v>
      </c>
      <c r="H5" s="7">
        <f t="shared" si="0"/>
        <v>378000</v>
      </c>
      <c r="I5" s="33"/>
    </row>
    <row r="6" spans="1:9" x14ac:dyDescent="0.3">
      <c r="A6" s="37"/>
      <c r="B6" s="6"/>
      <c r="C6" s="6"/>
      <c r="D6" s="6"/>
      <c r="E6" s="6" t="s">
        <v>11</v>
      </c>
      <c r="F6" s="6">
        <v>10</v>
      </c>
      <c r="G6" s="6">
        <v>12.6</v>
      </c>
      <c r="H6" s="7">
        <f t="shared" si="0"/>
        <v>126000</v>
      </c>
      <c r="I6" s="8"/>
    </row>
    <row r="7" spans="1:9" ht="16.5" customHeight="1" x14ac:dyDescent="0.3">
      <c r="A7" s="37" t="s">
        <v>38</v>
      </c>
      <c r="B7" s="6"/>
      <c r="C7" s="6"/>
      <c r="D7" s="6"/>
      <c r="E7" s="6"/>
      <c r="F7" s="6">
        <f>SUM(F3:F6)</f>
        <v>60</v>
      </c>
      <c r="H7" s="7">
        <f>SUM(H3:H6)</f>
        <v>756000</v>
      </c>
      <c r="I7" s="8"/>
    </row>
    <row r="8" spans="1:9" ht="16.5" customHeight="1" x14ac:dyDescent="0.3">
      <c r="A8" s="37"/>
      <c r="B8" s="6"/>
      <c r="C8" s="6"/>
      <c r="D8" s="6" t="s">
        <v>36</v>
      </c>
      <c r="E8" s="6" t="s">
        <v>11</v>
      </c>
      <c r="F8" s="6">
        <v>20</v>
      </c>
      <c r="G8" s="6">
        <v>13</v>
      </c>
      <c r="H8" s="7">
        <f t="shared" si="0"/>
        <v>260000</v>
      </c>
      <c r="I8" s="8"/>
    </row>
    <row r="9" spans="1:9" ht="16.5" customHeight="1" x14ac:dyDescent="0.3">
      <c r="A9" s="37"/>
      <c r="B9" s="6"/>
      <c r="C9" s="6"/>
      <c r="D9" s="6"/>
      <c r="E9" s="6" t="s">
        <v>11</v>
      </c>
      <c r="F9" s="6">
        <v>10</v>
      </c>
      <c r="G9" s="6">
        <v>12.65</v>
      </c>
      <c r="H9" s="7">
        <f t="shared" si="0"/>
        <v>126500</v>
      </c>
      <c r="I9" s="45" t="s">
        <v>66</v>
      </c>
    </row>
    <row r="10" spans="1:9" x14ac:dyDescent="0.3">
      <c r="A10" s="37"/>
      <c r="B10" s="6"/>
      <c r="C10" s="6"/>
      <c r="D10" s="6"/>
      <c r="E10" s="6" t="s">
        <v>11</v>
      </c>
      <c r="F10" s="6">
        <v>10</v>
      </c>
      <c r="G10" s="6">
        <v>13.05</v>
      </c>
      <c r="H10" s="7">
        <f t="shared" si="0"/>
        <v>130500</v>
      </c>
      <c r="I10" s="45"/>
    </row>
    <row r="11" spans="1:9" x14ac:dyDescent="0.3">
      <c r="A11" s="37"/>
      <c r="B11" s="6"/>
      <c r="C11" s="6"/>
      <c r="D11" s="6"/>
      <c r="E11" s="6" t="s">
        <v>11</v>
      </c>
      <c r="F11" s="6">
        <v>30</v>
      </c>
      <c r="G11" s="6">
        <v>12.65</v>
      </c>
      <c r="H11" s="7">
        <f t="shared" si="0"/>
        <v>379500</v>
      </c>
      <c r="I11" s="45"/>
    </row>
    <row r="12" spans="1:9" x14ac:dyDescent="0.3">
      <c r="A12" s="37"/>
      <c r="B12" s="6"/>
      <c r="C12" s="6"/>
      <c r="D12" s="6"/>
      <c r="E12" s="6" t="s">
        <v>11</v>
      </c>
      <c r="F12" s="6">
        <v>10</v>
      </c>
      <c r="G12" s="6">
        <v>12.7</v>
      </c>
      <c r="H12" s="7">
        <f t="shared" si="0"/>
        <v>127000</v>
      </c>
      <c r="I12" s="45"/>
    </row>
    <row r="13" spans="1:9" x14ac:dyDescent="0.3">
      <c r="A13" s="37"/>
      <c r="B13" s="6"/>
      <c r="C13" s="6"/>
      <c r="D13" s="6"/>
      <c r="E13" s="6"/>
      <c r="F13" s="6">
        <f>SUM(F8:F12)</f>
        <v>80</v>
      </c>
      <c r="H13" s="7">
        <f>SUM(H8:H12)</f>
        <v>1023500</v>
      </c>
      <c r="I13" s="8"/>
    </row>
    <row r="14" spans="1:9" x14ac:dyDescent="0.3">
      <c r="A14" s="9"/>
      <c r="B14" s="6"/>
      <c r="C14" s="6"/>
      <c r="D14" s="6" t="s">
        <v>28</v>
      </c>
      <c r="E14" s="6" t="s">
        <v>11</v>
      </c>
      <c r="F14" s="6">
        <v>10</v>
      </c>
      <c r="G14" s="6">
        <v>14.25</v>
      </c>
      <c r="H14" s="7">
        <f t="shared" si="0"/>
        <v>142500</v>
      </c>
      <c r="I14" s="8"/>
    </row>
    <row r="15" spans="1:9" x14ac:dyDescent="0.3">
      <c r="A15" s="9"/>
      <c r="B15" s="6"/>
      <c r="C15" s="6"/>
      <c r="D15" s="6"/>
      <c r="E15" s="6" t="s">
        <v>11</v>
      </c>
      <c r="F15" s="6">
        <v>5</v>
      </c>
      <c r="G15" s="6">
        <v>14.25</v>
      </c>
      <c r="H15" s="7">
        <f t="shared" si="0"/>
        <v>71250</v>
      </c>
      <c r="I15" s="45"/>
    </row>
    <row r="16" spans="1:9" x14ac:dyDescent="0.3">
      <c r="A16" s="9"/>
      <c r="B16" s="6"/>
      <c r="C16" s="6"/>
      <c r="D16" s="6"/>
      <c r="E16" s="6" t="s">
        <v>11</v>
      </c>
      <c r="F16" s="6">
        <v>5</v>
      </c>
      <c r="G16" s="6">
        <v>14.25</v>
      </c>
      <c r="H16" s="7">
        <f t="shared" si="0"/>
        <v>71250</v>
      </c>
      <c r="I16" s="45"/>
    </row>
    <row r="17" spans="1:9" ht="16.149999999999999" x14ac:dyDescent="0.3">
      <c r="A17" s="9"/>
      <c r="B17" s="6"/>
      <c r="C17" s="6"/>
      <c r="D17" s="6"/>
      <c r="E17" s="6"/>
      <c r="F17" s="6">
        <f>SUM(F14:F16)</f>
        <v>20</v>
      </c>
      <c r="G17" s="6"/>
      <c r="H17" s="7">
        <f>SUM(H14:H16)</f>
        <v>285000</v>
      </c>
      <c r="I17" s="8"/>
    </row>
    <row r="18" spans="1:9" s="4" customFormat="1" x14ac:dyDescent="0.3">
      <c r="A18" s="10"/>
      <c r="B18" s="11"/>
      <c r="C18" s="11"/>
      <c r="D18" s="11"/>
      <c r="E18" s="11" t="s">
        <v>12</v>
      </c>
      <c r="F18" s="31">
        <f>F7+F13+F17</f>
        <v>160</v>
      </c>
      <c r="G18" s="11" t="s">
        <v>20</v>
      </c>
      <c r="H18" s="30">
        <f>H7+H13+H17</f>
        <v>2064500</v>
      </c>
      <c r="I18" s="12"/>
    </row>
    <row r="19" spans="1:9" s="4" customFormat="1" x14ac:dyDescent="0.3">
      <c r="A19" s="10"/>
      <c r="B19" s="11"/>
      <c r="C19" s="11"/>
      <c r="D19" s="27"/>
      <c r="E19" s="11" t="s">
        <v>42</v>
      </c>
      <c r="F19" s="42">
        <v>150</v>
      </c>
      <c r="G19" s="11" t="s">
        <v>43</v>
      </c>
      <c r="H19" s="46">
        <v>1938000</v>
      </c>
      <c r="I19" s="12"/>
    </row>
    <row r="20" spans="1:9" s="4" customFormat="1" x14ac:dyDescent="0.3">
      <c r="A20" s="10"/>
      <c r="B20" s="11"/>
      <c r="C20" s="11"/>
      <c r="D20" s="26"/>
      <c r="E20" s="11" t="s">
        <v>12</v>
      </c>
      <c r="F20" s="42"/>
      <c r="G20" s="11" t="s">
        <v>44</v>
      </c>
      <c r="H20" s="46"/>
      <c r="I20" s="35" t="s">
        <v>69</v>
      </c>
    </row>
    <row r="21" spans="1:9" x14ac:dyDescent="0.3">
      <c r="A21" s="9"/>
      <c r="B21" s="6"/>
      <c r="C21" s="6"/>
      <c r="D21" s="6" t="s">
        <v>41</v>
      </c>
      <c r="E21" s="6" t="s">
        <v>13</v>
      </c>
      <c r="F21" s="6">
        <v>20</v>
      </c>
      <c r="G21" s="6">
        <v>17.3</v>
      </c>
      <c r="H21" s="7">
        <f>F21*G21*1000</f>
        <v>346000</v>
      </c>
      <c r="I21" s="25"/>
    </row>
    <row r="22" spans="1:9" x14ac:dyDescent="0.3">
      <c r="A22" s="9"/>
      <c r="B22" s="6"/>
      <c r="C22" s="6"/>
      <c r="D22" s="6"/>
      <c r="E22" s="6" t="s">
        <v>13</v>
      </c>
      <c r="F22" s="6">
        <v>30</v>
      </c>
      <c r="G22" s="6">
        <v>17.3</v>
      </c>
      <c r="H22" s="7">
        <f t="shared" ref="H22:H30" si="1">F22*G22*1000</f>
        <v>519000</v>
      </c>
      <c r="I22" s="25"/>
    </row>
    <row r="23" spans="1:9" x14ac:dyDescent="0.3">
      <c r="A23" s="9"/>
      <c r="B23" s="6"/>
      <c r="C23" s="6"/>
      <c r="D23" s="6"/>
      <c r="E23" s="6" t="s">
        <v>13</v>
      </c>
      <c r="F23" s="6">
        <v>10</v>
      </c>
      <c r="G23" s="6">
        <v>17.3</v>
      </c>
      <c r="H23" s="7">
        <f t="shared" si="1"/>
        <v>173000</v>
      </c>
      <c r="I23" s="25"/>
    </row>
    <row r="24" spans="1:9" x14ac:dyDescent="0.3">
      <c r="A24" s="9"/>
      <c r="B24" s="6"/>
      <c r="C24" s="6"/>
      <c r="D24" s="6"/>
      <c r="E24" s="6" t="s">
        <v>13</v>
      </c>
      <c r="F24" s="6">
        <v>10</v>
      </c>
      <c r="G24" s="6">
        <v>17.3</v>
      </c>
      <c r="H24" s="7">
        <f t="shared" si="1"/>
        <v>173000</v>
      </c>
      <c r="I24" s="34"/>
    </row>
    <row r="25" spans="1:9" x14ac:dyDescent="0.3">
      <c r="A25" s="9"/>
      <c r="B25" s="6"/>
      <c r="C25" s="6"/>
      <c r="D25" s="6" t="s">
        <v>30</v>
      </c>
      <c r="E25" s="6" t="s">
        <v>13</v>
      </c>
      <c r="F25" s="6">
        <v>40</v>
      </c>
      <c r="G25" s="6">
        <v>17.3</v>
      </c>
      <c r="H25" s="7">
        <f t="shared" si="1"/>
        <v>692000</v>
      </c>
      <c r="I25" s="34"/>
    </row>
    <row r="26" spans="1:9" x14ac:dyDescent="0.3">
      <c r="A26" s="9"/>
      <c r="B26" s="6"/>
      <c r="C26" s="6"/>
      <c r="D26" s="6"/>
      <c r="E26" s="6" t="s">
        <v>13</v>
      </c>
      <c r="F26" s="6">
        <v>10</v>
      </c>
      <c r="G26" s="6">
        <v>17.3</v>
      </c>
      <c r="H26" s="7">
        <f t="shared" si="1"/>
        <v>173000</v>
      </c>
      <c r="I26" s="34"/>
    </row>
    <row r="27" spans="1:9" x14ac:dyDescent="0.3">
      <c r="A27" s="9"/>
      <c r="B27" s="6"/>
      <c r="C27" s="6"/>
      <c r="D27" s="6"/>
      <c r="E27" s="6" t="s">
        <v>13</v>
      </c>
      <c r="F27" s="6">
        <v>20</v>
      </c>
      <c r="G27" s="6">
        <v>17.3</v>
      </c>
      <c r="H27" s="7">
        <f t="shared" si="1"/>
        <v>346000</v>
      </c>
      <c r="I27" s="25"/>
    </row>
    <row r="28" spans="1:9" x14ac:dyDescent="0.3">
      <c r="A28" s="9"/>
      <c r="B28" s="6"/>
      <c r="C28" s="6"/>
      <c r="D28" s="6"/>
      <c r="E28" s="6" t="s">
        <v>13</v>
      </c>
      <c r="F28" s="6">
        <v>10</v>
      </c>
      <c r="G28" s="6">
        <v>17.3</v>
      </c>
      <c r="H28" s="7">
        <f t="shared" si="1"/>
        <v>173000</v>
      </c>
      <c r="I28" s="25"/>
    </row>
    <row r="29" spans="1:9" x14ac:dyDescent="0.3">
      <c r="A29" s="9"/>
      <c r="B29" s="6"/>
      <c r="C29" s="6"/>
      <c r="D29" s="6"/>
      <c r="E29" s="6"/>
      <c r="F29" s="6">
        <f>SUM(F21:F28)</f>
        <v>150</v>
      </c>
      <c r="G29" s="6"/>
      <c r="H29" s="7">
        <f>SUM(H21:H28)</f>
        <v>2595000</v>
      </c>
      <c r="I29" s="25"/>
    </row>
    <row r="30" spans="1:9" x14ac:dyDescent="0.3">
      <c r="A30" s="9"/>
      <c r="B30" s="6"/>
      <c r="C30" s="6"/>
      <c r="D30" s="6" t="s">
        <v>19</v>
      </c>
      <c r="E30" s="6" t="s">
        <v>13</v>
      </c>
      <c r="F30" s="6">
        <v>10</v>
      </c>
      <c r="G30" s="6">
        <v>17.350000000000001</v>
      </c>
      <c r="H30" s="7">
        <f t="shared" si="1"/>
        <v>173500</v>
      </c>
      <c r="I30" s="25" t="s">
        <v>67</v>
      </c>
    </row>
    <row r="31" spans="1:9" s="4" customFormat="1" x14ac:dyDescent="0.3">
      <c r="A31" s="10"/>
      <c r="B31" s="11"/>
      <c r="C31" s="11"/>
      <c r="D31" s="11"/>
      <c r="E31" s="11" t="s">
        <v>14</v>
      </c>
      <c r="F31" s="31">
        <f>SUM(F30+F29)</f>
        <v>160</v>
      </c>
      <c r="G31" s="11" t="s">
        <v>20</v>
      </c>
      <c r="H31" s="30">
        <f>H29+H30</f>
        <v>2768500</v>
      </c>
      <c r="I31" s="25"/>
    </row>
    <row r="32" spans="1:9" s="4" customFormat="1" x14ac:dyDescent="0.3">
      <c r="A32" s="10"/>
      <c r="B32" s="11"/>
      <c r="C32" s="11"/>
      <c r="D32" s="27"/>
      <c r="E32" s="11" t="s">
        <v>45</v>
      </c>
      <c r="F32" s="42">
        <v>150</v>
      </c>
      <c r="G32" s="11" t="s">
        <v>45</v>
      </c>
      <c r="H32" s="43">
        <v>2595000</v>
      </c>
      <c r="I32" s="25"/>
    </row>
    <row r="33" spans="1:9" s="4" customFormat="1" x14ac:dyDescent="0.3">
      <c r="A33" s="10"/>
      <c r="B33" s="11"/>
      <c r="C33" s="11"/>
      <c r="D33" s="26"/>
      <c r="E33" s="11" t="s">
        <v>46</v>
      </c>
      <c r="F33" s="42"/>
      <c r="G33" s="11" t="s">
        <v>47</v>
      </c>
      <c r="H33" s="43"/>
      <c r="I33" s="12"/>
    </row>
    <row r="34" spans="1:9" s="4" customFormat="1" x14ac:dyDescent="0.3">
      <c r="A34" s="10"/>
      <c r="B34" s="11"/>
      <c r="C34" s="11"/>
      <c r="D34" s="26"/>
      <c r="E34" s="11"/>
      <c r="F34" s="11"/>
      <c r="G34" s="11" t="s">
        <v>45</v>
      </c>
      <c r="H34" s="43">
        <f>H32-H19</f>
        <v>657000</v>
      </c>
      <c r="I34" s="40" t="s">
        <v>68</v>
      </c>
    </row>
    <row r="35" spans="1:9" x14ac:dyDescent="0.3">
      <c r="A35" s="14"/>
      <c r="B35" s="15"/>
      <c r="C35" s="15"/>
      <c r="D35" s="15"/>
      <c r="E35" s="15"/>
      <c r="F35" s="15"/>
      <c r="G35" s="16" t="s">
        <v>48</v>
      </c>
      <c r="H35" s="44"/>
      <c r="I35" s="41"/>
    </row>
  </sheetData>
  <mergeCells count="11">
    <mergeCell ref="I34:I35"/>
    <mergeCell ref="A3:A6"/>
    <mergeCell ref="A1:H1"/>
    <mergeCell ref="F32:F33"/>
    <mergeCell ref="H32:H33"/>
    <mergeCell ref="H34:H35"/>
    <mergeCell ref="I9:I12"/>
    <mergeCell ref="I15:I16"/>
    <mergeCell ref="A7:A13"/>
    <mergeCell ref="F19:F20"/>
    <mergeCell ref="H19:H20"/>
  </mergeCells>
  <phoneticPr fontId="2" type="noConversion"/>
  <pageMargins left="0.7" right="0.7" top="0.75" bottom="0.75" header="0.3" footer="0.3"/>
  <pageSetup paperSize="9" scale="85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workbookViewId="0">
      <selection activeCell="A2" sqref="A2"/>
    </sheetView>
  </sheetViews>
  <sheetFormatPr defaultRowHeight="17" x14ac:dyDescent="0.3"/>
  <cols>
    <col min="1" max="1" width="10.25" customWidth="1"/>
    <col min="2" max="2" width="16.125" style="1" bestFit="1" customWidth="1"/>
    <col min="3" max="3" width="9.5" style="1" bestFit="1" customWidth="1"/>
    <col min="4" max="7" width="9" style="1"/>
    <col min="8" max="8" width="13.125" style="5" customWidth="1"/>
    <col min="9" max="9" width="67.5" style="1" customWidth="1"/>
  </cols>
  <sheetData>
    <row r="1" spans="1:9" x14ac:dyDescent="0.3">
      <c r="A1" s="38" t="s">
        <v>63</v>
      </c>
      <c r="B1" s="38"/>
      <c r="C1" s="38"/>
      <c r="D1" s="38"/>
      <c r="E1" s="38"/>
      <c r="F1" s="38"/>
      <c r="G1" s="38"/>
      <c r="H1" s="38"/>
    </row>
    <row r="2" spans="1:9" s="3" customFormat="1" ht="38.25" customHeight="1" x14ac:dyDescent="0.3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57</v>
      </c>
      <c r="G2" s="22" t="s">
        <v>58</v>
      </c>
      <c r="H2" s="23" t="s">
        <v>59</v>
      </c>
      <c r="I2" s="24" t="s">
        <v>32</v>
      </c>
    </row>
    <row r="3" spans="1:9" x14ac:dyDescent="0.3">
      <c r="A3" s="37" t="s">
        <v>49</v>
      </c>
      <c r="B3" s="6" t="s">
        <v>50</v>
      </c>
      <c r="C3" s="47">
        <v>40085439</v>
      </c>
      <c r="D3" s="6" t="s">
        <v>52</v>
      </c>
      <c r="E3" s="6" t="s">
        <v>11</v>
      </c>
      <c r="F3" s="6">
        <v>6</v>
      </c>
      <c r="G3" s="6">
        <v>12.3</v>
      </c>
      <c r="H3" s="7">
        <f>F3*G3*1000</f>
        <v>73800.000000000015</v>
      </c>
      <c r="I3" s="8"/>
    </row>
    <row r="4" spans="1:9" x14ac:dyDescent="0.3">
      <c r="A4" s="37"/>
      <c r="B4" s="6" t="s">
        <v>51</v>
      </c>
      <c r="C4" s="48"/>
      <c r="D4" s="6" t="s">
        <v>53</v>
      </c>
      <c r="E4" s="6" t="s">
        <v>11</v>
      </c>
      <c r="F4" s="6">
        <v>24</v>
      </c>
      <c r="G4" s="6">
        <v>12.5</v>
      </c>
      <c r="H4" s="7">
        <f t="shared" ref="H4:H12" si="0">F4*G4*1000</f>
        <v>300000</v>
      </c>
      <c r="I4" s="8"/>
    </row>
    <row r="5" spans="1:9" x14ac:dyDescent="0.3">
      <c r="A5" s="37"/>
      <c r="B5" s="6"/>
      <c r="C5" s="6"/>
      <c r="D5" s="6"/>
      <c r="E5" s="6" t="s">
        <v>11</v>
      </c>
      <c r="F5" s="6">
        <v>19</v>
      </c>
      <c r="G5" s="6">
        <v>12.5</v>
      </c>
      <c r="H5" s="7">
        <f t="shared" si="0"/>
        <v>237500</v>
      </c>
      <c r="I5" s="8"/>
    </row>
    <row r="6" spans="1:9" x14ac:dyDescent="0.3">
      <c r="A6" s="9"/>
      <c r="B6" s="6"/>
      <c r="C6" s="6"/>
      <c r="D6" s="6"/>
      <c r="E6" s="6" t="s">
        <v>11</v>
      </c>
      <c r="F6" s="6">
        <v>11</v>
      </c>
      <c r="G6" s="6">
        <v>12.5</v>
      </c>
      <c r="H6" s="7">
        <f t="shared" si="0"/>
        <v>137500</v>
      </c>
      <c r="I6" s="8"/>
    </row>
    <row r="7" spans="1:9" x14ac:dyDescent="0.3">
      <c r="A7" s="9"/>
      <c r="B7" s="6"/>
      <c r="C7" s="6"/>
      <c r="D7" s="6"/>
      <c r="E7" s="6" t="s">
        <v>11</v>
      </c>
      <c r="F7" s="6">
        <v>18</v>
      </c>
      <c r="G7" s="6">
        <v>12.6</v>
      </c>
      <c r="H7" s="7">
        <f t="shared" si="0"/>
        <v>226799.99999999997</v>
      </c>
      <c r="I7" s="8"/>
    </row>
    <row r="8" spans="1:9" x14ac:dyDescent="0.3">
      <c r="A8" s="9"/>
      <c r="B8" s="6"/>
      <c r="C8" s="6"/>
      <c r="D8" s="6"/>
      <c r="E8" s="6" t="s">
        <v>11</v>
      </c>
      <c r="F8" s="6">
        <v>4</v>
      </c>
      <c r="G8" s="6">
        <v>12.55</v>
      </c>
      <c r="H8" s="7">
        <f t="shared" si="0"/>
        <v>50200</v>
      </c>
      <c r="I8" s="8"/>
    </row>
    <row r="9" spans="1:9" x14ac:dyDescent="0.3">
      <c r="A9" s="9"/>
      <c r="B9" s="6"/>
      <c r="C9" s="6"/>
      <c r="D9" s="6"/>
      <c r="E9" s="6" t="s">
        <v>11</v>
      </c>
      <c r="F9" s="6">
        <v>9</v>
      </c>
      <c r="G9" s="6">
        <v>12.6</v>
      </c>
      <c r="H9" s="7">
        <f t="shared" si="0"/>
        <v>113399.99999999999</v>
      </c>
      <c r="I9" s="8"/>
    </row>
    <row r="10" spans="1:9" x14ac:dyDescent="0.3">
      <c r="A10" s="9"/>
      <c r="B10" s="6"/>
      <c r="C10" s="6"/>
      <c r="D10" s="6"/>
      <c r="E10" s="6" t="s">
        <v>11</v>
      </c>
      <c r="F10" s="6">
        <v>9</v>
      </c>
      <c r="G10" s="6">
        <v>12.5</v>
      </c>
      <c r="H10" s="7">
        <f t="shared" si="0"/>
        <v>112500</v>
      </c>
      <c r="I10" s="8"/>
    </row>
    <row r="11" spans="1:9" x14ac:dyDescent="0.3">
      <c r="A11" s="9"/>
      <c r="B11" s="6"/>
      <c r="C11" s="6"/>
      <c r="D11" s="6" t="s">
        <v>61</v>
      </c>
      <c r="E11" s="6" t="s">
        <v>11</v>
      </c>
      <c r="F11" s="6">
        <v>5</v>
      </c>
      <c r="G11" s="6">
        <v>12.75</v>
      </c>
      <c r="H11" s="7">
        <f t="shared" si="0"/>
        <v>63750</v>
      </c>
      <c r="I11" s="8"/>
    </row>
    <row r="12" spans="1:9" x14ac:dyDescent="0.3">
      <c r="A12" s="9"/>
      <c r="B12" s="6"/>
      <c r="C12" s="6"/>
      <c r="D12" s="6"/>
      <c r="E12" s="6" t="s">
        <v>11</v>
      </c>
      <c r="F12" s="6">
        <v>6</v>
      </c>
      <c r="G12" s="6">
        <v>12.9</v>
      </c>
      <c r="H12" s="7">
        <f t="shared" si="0"/>
        <v>77400</v>
      </c>
      <c r="I12" s="8"/>
    </row>
    <row r="13" spans="1:9" s="4" customFormat="1" x14ac:dyDescent="0.3">
      <c r="A13" s="10"/>
      <c r="B13" s="11"/>
      <c r="C13" s="11"/>
      <c r="D13" s="11"/>
      <c r="E13" s="11" t="s">
        <v>12</v>
      </c>
      <c r="F13" s="31">
        <f>SUM(F3:F12)</f>
        <v>111</v>
      </c>
      <c r="G13" s="11" t="s">
        <v>20</v>
      </c>
      <c r="H13" s="30">
        <f>SUM(H3:H12)</f>
        <v>1392850</v>
      </c>
      <c r="I13" s="12"/>
    </row>
    <row r="14" spans="1:9" x14ac:dyDescent="0.3">
      <c r="A14" s="9"/>
      <c r="B14" s="6"/>
      <c r="C14" s="6"/>
      <c r="D14" s="6" t="s">
        <v>54</v>
      </c>
      <c r="E14" s="6" t="s">
        <v>13</v>
      </c>
      <c r="F14" s="6">
        <v>111</v>
      </c>
      <c r="G14" s="6">
        <v>17.5</v>
      </c>
      <c r="H14" s="7">
        <f>F14*G14*1000</f>
        <v>1942500</v>
      </c>
      <c r="I14" s="28" t="s">
        <v>56</v>
      </c>
    </row>
    <row r="15" spans="1:9" s="4" customFormat="1" x14ac:dyDescent="0.3">
      <c r="A15" s="10"/>
      <c r="B15" s="11"/>
      <c r="C15" s="11"/>
      <c r="D15" s="11"/>
      <c r="E15" s="11" t="s">
        <v>14</v>
      </c>
      <c r="F15" s="31">
        <f>SUM(F14:F14)</f>
        <v>111</v>
      </c>
      <c r="G15" s="11" t="s">
        <v>20</v>
      </c>
      <c r="H15" s="30">
        <f>SUM(H14:H14)</f>
        <v>1942500</v>
      </c>
      <c r="I15" s="25"/>
    </row>
    <row r="16" spans="1:9" x14ac:dyDescent="0.3">
      <c r="A16" s="14"/>
      <c r="B16" s="15"/>
      <c r="C16" s="15"/>
      <c r="D16" s="15"/>
      <c r="E16" s="15"/>
      <c r="F16" s="15"/>
      <c r="G16" s="16" t="s">
        <v>22</v>
      </c>
      <c r="H16" s="29">
        <f>H15-H13</f>
        <v>549650</v>
      </c>
      <c r="I16" s="17" t="s">
        <v>55</v>
      </c>
    </row>
  </sheetData>
  <mergeCells count="3">
    <mergeCell ref="A1:H1"/>
    <mergeCell ref="A3:A5"/>
    <mergeCell ref="C3:C4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附表一</vt:lpstr>
      <vt:lpstr>附表二</vt:lpstr>
      <vt:lpstr>附表三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Windows User</cp:lastModifiedBy>
  <cp:lastPrinted>2019-12-11T07:02:31Z</cp:lastPrinted>
  <dcterms:created xsi:type="dcterms:W3CDTF">2019-12-09T08:22:03Z</dcterms:created>
  <dcterms:modified xsi:type="dcterms:W3CDTF">2020-01-03T07:51:04Z</dcterms:modified>
</cp:coreProperties>
</file>