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mtype\10804\"/>
    </mc:Choice>
  </mc:AlternateContent>
  <bookViews>
    <workbookView xWindow="0" yWindow="0" windowWidth="10944" windowHeight="7056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38" i="1" l="1"/>
  <c r="F15" i="1"/>
  <c r="F8" i="1"/>
  <c r="K38" i="1" l="1"/>
  <c r="I38" i="1" l="1"/>
  <c r="L39" i="1"/>
  <c r="D38" i="1"/>
  <c r="L16" i="1"/>
  <c r="L9" i="1"/>
  <c r="L19" i="1"/>
  <c r="L38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18" i="1"/>
  <c r="L17" i="1"/>
  <c r="J19" i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18" i="1"/>
  <c r="D15" i="1"/>
  <c r="D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38" i="1" s="1"/>
  <c r="E19" i="1"/>
  <c r="E20" i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18" i="1"/>
  <c r="E11" i="1"/>
  <c r="E12" i="1" s="1"/>
  <c r="E13" i="1" s="1"/>
  <c r="E14" i="1" s="1"/>
  <c r="E6" i="1"/>
  <c r="E7" i="1" s="1"/>
  <c r="E5" i="1"/>
  <c r="G14" i="1"/>
  <c r="G13" i="1"/>
  <c r="G12" i="1"/>
  <c r="G11" i="1"/>
  <c r="G10" i="1"/>
  <c r="G15" i="1" s="1"/>
  <c r="G7" i="1"/>
  <c r="G6" i="1"/>
  <c r="G5" i="1"/>
  <c r="G4" i="1"/>
  <c r="G8" i="1" s="1"/>
  <c r="M38" i="1" l="1"/>
  <c r="M15" i="1"/>
  <c r="M8" i="1"/>
</calcChain>
</file>

<file path=xl/sharedStrings.xml><?xml version="1.0" encoding="utf-8"?>
<sst xmlns="http://schemas.openxmlformats.org/spreadsheetml/2006/main" count="51" uniqueCount="39">
  <si>
    <r>
      <rPr>
        <sz val="10"/>
        <rFont val="Arial"/>
        <family val="2"/>
      </rPr>
      <t>黃明祥</t>
    </r>
  </si>
  <si>
    <r>
      <rPr>
        <sz val="10"/>
        <rFont val="Arial"/>
        <family val="2"/>
      </rPr>
      <t>洪博文</t>
    </r>
  </si>
  <si>
    <t>小計</t>
  </si>
  <si>
    <t>被告</t>
    <phoneticPr fontId="1" type="noConversion"/>
  </si>
  <si>
    <t>買進</t>
  </si>
  <si>
    <t>累計
張數</t>
    <phoneticPr fontId="1" type="noConversion"/>
  </si>
  <si>
    <t>張數</t>
    <phoneticPr fontId="1" type="noConversion"/>
  </si>
  <si>
    <t>每股
價格</t>
    <phoneticPr fontId="1" type="noConversion"/>
  </si>
  <si>
    <t>日期</t>
    <phoneticPr fontId="1" type="noConversion"/>
  </si>
  <si>
    <t>本人</t>
    <phoneticPr fontId="1" type="noConversion"/>
  </si>
  <si>
    <t>日盛證券</t>
    <phoneticPr fontId="1" type="noConversion"/>
  </si>
  <si>
    <t>木柵分公司</t>
    <phoneticPr fontId="1" type="noConversion"/>
  </si>
  <si>
    <t>鄭妮娜</t>
    <phoneticPr fontId="1" type="noConversion"/>
  </si>
  <si>
    <t>女兒張瑜珊</t>
    <phoneticPr fontId="1" type="noConversion"/>
  </si>
  <si>
    <t>富邦證券</t>
    <phoneticPr fontId="1" type="noConversion"/>
  </si>
  <si>
    <t>世貿分公司</t>
    <phoneticPr fontId="1" type="noConversion"/>
  </si>
  <si>
    <t>站前分公司</t>
    <phoneticPr fontId="1" type="noConversion"/>
  </si>
  <si>
    <t>凱基證券</t>
    <phoneticPr fontId="1" type="noConversion"/>
  </si>
  <si>
    <t>下單證券
帳戶及帳號</t>
    <phoneticPr fontId="1" type="noConversion"/>
  </si>
  <si>
    <t>犯罪所得
(含實際及擬制獲利）</t>
    <phoneticPr fontId="1" type="noConversion"/>
  </si>
  <si>
    <t>金額</t>
    <phoneticPr fontId="1" type="noConversion"/>
  </si>
  <si>
    <t>實際賣出小計</t>
    <phoneticPr fontId="1" type="noConversion"/>
  </si>
  <si>
    <t>附表、被告等人犯罪所得計算表</t>
    <phoneticPr fontId="1" type="noConversion"/>
  </si>
  <si>
    <t>註3:</t>
  </si>
  <si>
    <t>（註1）</t>
    <phoneticPr fontId="1" type="noConversion"/>
  </si>
  <si>
    <r>
      <rPr>
        <sz val="10"/>
        <rFont val="細明體"/>
        <family val="3"/>
        <charset val="136"/>
      </rPr>
      <t>（註</t>
    </r>
    <r>
      <rPr>
        <sz val="10"/>
        <rFont val="Arial"/>
        <family val="2"/>
      </rPr>
      <t>2</t>
    </r>
    <r>
      <rPr>
        <sz val="10"/>
        <rFont val="細明體"/>
        <family val="3"/>
        <charset val="136"/>
      </rPr>
      <t>）</t>
    </r>
    <phoneticPr fontId="1" type="noConversion"/>
  </si>
  <si>
    <r>
      <rPr>
        <sz val="10"/>
        <rFont val="細明體"/>
        <family val="3"/>
        <charset val="136"/>
      </rPr>
      <t>（註</t>
    </r>
    <r>
      <rPr>
        <sz val="10"/>
        <rFont val="Arial"/>
      </rPr>
      <t>3</t>
    </r>
    <r>
      <rPr>
        <sz val="10"/>
        <rFont val="細明體"/>
        <family val="3"/>
        <charset val="136"/>
      </rPr>
      <t>）</t>
    </r>
    <phoneticPr fontId="1" type="noConversion"/>
  </si>
  <si>
    <t>註4:</t>
    <phoneticPr fontId="1" type="noConversion"/>
  </si>
  <si>
    <t>擬制賣出小計(註4)</t>
    <phoneticPr fontId="1" type="noConversion"/>
  </si>
  <si>
    <r>
      <rPr>
        <sz val="10"/>
        <rFont val="細明體"/>
        <family val="3"/>
        <charset val="136"/>
      </rPr>
      <t>擬制賣出金額＝消息公開後十個交易日平均收盤價</t>
    </r>
    <r>
      <rPr>
        <sz val="10"/>
        <rFont val="Arial"/>
      </rPr>
      <t>×</t>
    </r>
    <r>
      <rPr>
        <sz val="10"/>
        <rFont val="細明體"/>
        <family val="3"/>
        <charset val="136"/>
      </rPr>
      <t>買超股數。依卷附自櫃買中心網站列印之</t>
    </r>
    <r>
      <rPr>
        <sz val="10"/>
        <rFont val="Arial"/>
        <family val="2"/>
      </rPr>
      <t>105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12</t>
    </r>
    <r>
      <rPr>
        <sz val="10"/>
        <rFont val="細明體"/>
        <family val="3"/>
        <charset val="136"/>
      </rPr>
      <t>月及</t>
    </r>
    <r>
      <rPr>
        <sz val="10"/>
        <rFont val="Arial"/>
        <family val="2"/>
      </rPr>
      <t>106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月全銓公司之個股日成交資訊，內線消息公開後十日（即</t>
    </r>
    <r>
      <rPr>
        <sz val="10"/>
        <rFont val="Arial"/>
        <family val="2"/>
      </rPr>
      <t>105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12</t>
    </r>
    <r>
      <rPr>
        <sz val="10"/>
        <rFont val="細明體"/>
        <family val="3"/>
        <charset val="136"/>
      </rPr>
      <t>月</t>
    </r>
    <r>
      <rPr>
        <sz val="10"/>
        <rFont val="Arial"/>
        <family val="2"/>
      </rPr>
      <t>30</t>
    </r>
    <r>
      <rPr>
        <sz val="10"/>
        <rFont val="細明體"/>
        <family val="3"/>
        <charset val="136"/>
      </rPr>
      <t>日至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月</t>
    </r>
    <r>
      <rPr>
        <sz val="10"/>
        <rFont val="Arial"/>
        <family val="2"/>
      </rPr>
      <t>13</t>
    </r>
    <r>
      <rPr>
        <sz val="10"/>
        <rFont val="細明體"/>
        <family val="3"/>
        <charset val="136"/>
      </rPr>
      <t>日）之平均收盤價為</t>
    </r>
    <r>
      <rPr>
        <sz val="10"/>
        <rFont val="Arial"/>
        <family val="2"/>
      </rPr>
      <t>35.64</t>
    </r>
    <r>
      <rPr>
        <sz val="10"/>
        <rFont val="細明體"/>
        <family val="3"/>
        <charset val="136"/>
      </rPr>
      <t>元（本院卷</t>
    </r>
    <r>
      <rPr>
        <sz val="10"/>
        <rFont val="Arial"/>
        <family val="2"/>
      </rPr>
      <t>P43-46</t>
    </r>
    <r>
      <rPr>
        <sz val="10"/>
        <rFont val="細明體"/>
        <family val="3"/>
        <charset val="136"/>
      </rPr>
      <t>）。</t>
    </r>
    <phoneticPr fontId="1" type="noConversion"/>
  </si>
  <si>
    <t>賣出（截至消息公開後十日即106年1月13日止）</t>
    <phoneticPr fontId="1" type="noConversion"/>
  </si>
  <si>
    <t>註1:</t>
  </si>
  <si>
    <t>註2:</t>
  </si>
  <si>
    <t>買進小計</t>
    <phoneticPr fontId="1" type="noConversion"/>
  </si>
  <si>
    <t>******</t>
    <phoneticPr fontId="1" type="noConversion"/>
  </si>
  <si>
    <t>******</t>
    <phoneticPr fontId="1" type="noConversion"/>
  </si>
  <si>
    <r>
      <t>被告黃明祥買賣全銓公司股票之交易資料係依據日盛證券公司</t>
    </r>
    <r>
      <rPr>
        <sz val="10"/>
        <rFont val="Arial"/>
      </rPr>
      <t>106</t>
    </r>
    <r>
      <rPr>
        <sz val="10"/>
        <rFont val="細明體"/>
        <family val="3"/>
        <charset val="136"/>
      </rPr>
      <t>年</t>
    </r>
    <r>
      <rPr>
        <sz val="10"/>
        <rFont val="Arial"/>
      </rPr>
      <t>5</t>
    </r>
    <r>
      <rPr>
        <sz val="10"/>
        <rFont val="細明體"/>
        <family val="3"/>
        <charset val="136"/>
      </rPr>
      <t>月</t>
    </r>
    <r>
      <rPr>
        <sz val="10"/>
        <rFont val="Arial"/>
      </rPr>
      <t>2</t>
    </r>
    <r>
      <rPr>
        <sz val="10"/>
        <rFont val="細明體"/>
        <family val="3"/>
        <charset val="136"/>
      </rPr>
      <t>日日證字第</t>
    </r>
    <r>
      <rPr>
        <sz val="10"/>
        <rFont val="Arial"/>
      </rPr>
      <t>10630000</t>
    </r>
    <r>
      <rPr>
        <sz val="10"/>
        <rFont val="Arial"/>
        <family val="2"/>
      </rPr>
      <t>0000</t>
    </r>
    <r>
      <rPr>
        <sz val="10"/>
        <rFont val="Arial"/>
      </rPr>
      <t>0</t>
    </r>
    <r>
      <rPr>
        <sz val="10"/>
        <rFont val="細明體"/>
        <family val="3"/>
        <charset val="136"/>
      </rPr>
      <t>號函提供之資料彙整（</t>
    </r>
    <r>
      <rPr>
        <sz val="10"/>
        <rFont val="Arial"/>
        <family val="2"/>
      </rPr>
      <t>A4P179</t>
    </r>
    <r>
      <rPr>
        <sz val="10"/>
        <rFont val="細明體"/>
        <family val="3"/>
        <charset val="136"/>
      </rPr>
      <t>、</t>
    </r>
    <r>
      <rPr>
        <sz val="10"/>
        <rFont val="Arial"/>
        <family val="2"/>
      </rPr>
      <t>P195-197</t>
    </r>
    <r>
      <rPr>
        <sz val="10"/>
        <rFont val="細明體"/>
        <family val="3"/>
        <charset val="136"/>
      </rPr>
      <t>）。</t>
    </r>
    <phoneticPr fontId="1" type="noConversion"/>
  </si>
  <si>
    <r>
      <rPr>
        <sz val="10"/>
        <rFont val="細明體"/>
        <family val="3"/>
        <charset val="136"/>
      </rPr>
      <t>被告洪博文買賣全銓公司股票之交易資料係依據凱基證券公司</t>
    </r>
    <r>
      <rPr>
        <sz val="10"/>
        <rFont val="Arial"/>
      </rPr>
      <t>106</t>
    </r>
    <r>
      <rPr>
        <sz val="10"/>
        <rFont val="細明體"/>
        <family val="3"/>
        <charset val="136"/>
      </rPr>
      <t>年</t>
    </r>
    <r>
      <rPr>
        <sz val="10"/>
        <rFont val="Arial"/>
      </rPr>
      <t>4</t>
    </r>
    <r>
      <rPr>
        <sz val="10"/>
        <rFont val="細明體"/>
        <family val="3"/>
        <charset val="136"/>
      </rPr>
      <t>月</t>
    </r>
    <r>
      <rPr>
        <sz val="10"/>
        <rFont val="Arial"/>
      </rPr>
      <t>18</t>
    </r>
    <r>
      <rPr>
        <sz val="10"/>
        <rFont val="細明體"/>
        <family val="3"/>
        <charset val="136"/>
      </rPr>
      <t>日凱證字第</t>
    </r>
    <r>
      <rPr>
        <sz val="10"/>
        <rFont val="Arial"/>
        <family val="2"/>
      </rPr>
      <t>1</t>
    </r>
    <r>
      <rPr>
        <sz val="10"/>
        <rFont val="Arial"/>
      </rPr>
      <t>06000</t>
    </r>
    <r>
      <rPr>
        <sz val="10"/>
        <rFont val="Arial"/>
        <family val="2"/>
      </rPr>
      <t>0000</t>
    </r>
    <r>
      <rPr>
        <sz val="10"/>
        <rFont val="細明體"/>
        <family val="3"/>
        <charset val="136"/>
      </rPr>
      <t>號函提供之資料彙整（</t>
    </r>
    <r>
      <rPr>
        <sz val="10"/>
        <rFont val="Arial"/>
        <family val="2"/>
      </rPr>
      <t>A4P397</t>
    </r>
    <r>
      <rPr>
        <sz val="10"/>
        <rFont val="細明體"/>
        <family val="3"/>
        <charset val="136"/>
      </rPr>
      <t>、</t>
    </r>
    <r>
      <rPr>
        <sz val="10"/>
        <rFont val="Arial"/>
        <family val="2"/>
      </rPr>
      <t>P405-407</t>
    </r>
    <r>
      <rPr>
        <sz val="10"/>
        <rFont val="細明體"/>
        <family val="3"/>
        <charset val="136"/>
      </rPr>
      <t>）。</t>
    </r>
    <phoneticPr fontId="1" type="noConversion"/>
  </si>
  <si>
    <r>
      <rPr>
        <sz val="10"/>
        <rFont val="細明體"/>
        <family val="3"/>
        <charset val="136"/>
      </rPr>
      <t>被告張瑜珊買賣全銓公司股票之交易資料係依據富邦證券公司</t>
    </r>
    <r>
      <rPr>
        <sz val="10"/>
        <rFont val="Arial"/>
      </rPr>
      <t>106</t>
    </r>
    <r>
      <rPr>
        <sz val="10"/>
        <rFont val="細明體"/>
        <family val="3"/>
        <charset val="136"/>
      </rPr>
      <t>年</t>
    </r>
    <r>
      <rPr>
        <sz val="10"/>
        <rFont val="Arial"/>
      </rPr>
      <t>4</t>
    </r>
    <r>
      <rPr>
        <sz val="10"/>
        <rFont val="細明體"/>
        <family val="3"/>
        <charset val="136"/>
      </rPr>
      <t>月</t>
    </r>
    <r>
      <rPr>
        <sz val="10"/>
        <rFont val="Arial"/>
      </rPr>
      <t>13</t>
    </r>
    <r>
      <rPr>
        <sz val="10"/>
        <rFont val="細明體"/>
        <family val="3"/>
        <charset val="136"/>
      </rPr>
      <t>日富證管發字第</t>
    </r>
    <r>
      <rPr>
        <sz val="10"/>
        <rFont val="Arial"/>
      </rPr>
      <t>1060000000</t>
    </r>
    <r>
      <rPr>
        <sz val="10"/>
        <rFont val="細明體"/>
        <family val="3"/>
        <charset val="136"/>
      </rPr>
      <t>號函提供之資料彙總（</t>
    </r>
    <r>
      <rPr>
        <sz val="10"/>
        <rFont val="Arial"/>
        <family val="2"/>
      </rPr>
      <t>A4P253</t>
    </r>
    <r>
      <rPr>
        <sz val="10"/>
        <rFont val="細明體"/>
        <family val="3"/>
        <charset val="136"/>
      </rPr>
      <t>、</t>
    </r>
    <r>
      <rPr>
        <sz val="10"/>
        <rFont val="Arial"/>
        <family val="2"/>
      </rPr>
      <t>P263</t>
    </r>
    <r>
      <rPr>
        <sz val="10"/>
        <rFont val="細明體"/>
        <family val="3"/>
        <charset val="136"/>
      </rPr>
      <t>）。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</si>
</sst>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5" x14ac:knownFonts="1">
    <font>
      <sz val="10"/>
      <name val="Arial"/>
    </font>
    <font>
      <sz val="9"/>
      <name val="細明體"/>
      <family val="3"/>
      <charset val="136"/>
    </font>
    <font>
      <sz val="10"/>
      <name val="Arial"/>
      <family val="2"/>
    </font>
    <font>
      <sz val="10"/>
      <name val="Arial"/>
      <family val="2"/>
    </font>
    <font>
      <sz val="1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2" xfId="0" applyBorder="1" applyAlignment="1">
      <alignment horizontal="left" vertical="top"/>
    </xf>
    <xf numFmtId="0" fontId="0" fillId="0" borderId="12" xfId="0" applyBorder="1" applyAlignment="1">
      <alignment horizontal="right"/>
    </xf>
    <xf numFmtId="0" fontId="0" fillId="0" borderId="14" xfId="0" applyBorder="1" applyAlignment="1">
      <alignment horizontal="left" vertical="top" indent="1"/>
    </xf>
    <xf numFmtId="0" fontId="0" fillId="0" borderId="16" xfId="0" applyBorder="1" applyAlignment="1">
      <alignment horizontal="left" vertical="top"/>
    </xf>
    <xf numFmtId="0" fontId="0" fillId="0" borderId="20" xfId="0" applyBorder="1" applyAlignment="1">
      <alignment horizontal="right"/>
    </xf>
    <xf numFmtId="0" fontId="0" fillId="0" borderId="21" xfId="0" applyBorder="1" applyAlignment="1">
      <alignment horizontal="left" vertical="top" indent="1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right" vertical="top"/>
    </xf>
    <xf numFmtId="0" fontId="0" fillId="0" borderId="28" xfId="0" applyBorder="1" applyAlignment="1">
      <alignment horizontal="right" vertical="top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left" vertical="top" indent="1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41" xfId="0" applyBorder="1" applyAlignment="1">
      <alignment horizontal="left" vertical="top"/>
    </xf>
    <xf numFmtId="0" fontId="0" fillId="0" borderId="46" xfId="0" applyBorder="1" applyAlignment="1">
      <alignment horizontal="left" vertical="top" indent="1"/>
    </xf>
    <xf numFmtId="0" fontId="0" fillId="0" borderId="49" xfId="0" applyBorder="1" applyAlignment="1">
      <alignment horizontal="left" indent="1"/>
    </xf>
    <xf numFmtId="0" fontId="0" fillId="0" borderId="51" xfId="0" applyBorder="1" applyAlignment="1">
      <alignment horizontal="left" indent="1"/>
    </xf>
    <xf numFmtId="0" fontId="0" fillId="0" borderId="54" xfId="0" applyBorder="1" applyAlignment="1">
      <alignment horizontal="left" vertical="center"/>
    </xf>
    <xf numFmtId="0" fontId="0" fillId="0" borderId="59" xfId="0" applyBorder="1" applyAlignment="1">
      <alignment horizontal="left"/>
    </xf>
    <xf numFmtId="0" fontId="0" fillId="0" borderId="60" xfId="0" applyBorder="1" applyAlignment="1">
      <alignment horizontal="left" vertical="top"/>
    </xf>
    <xf numFmtId="0" fontId="0" fillId="0" borderId="9" xfId="0" applyBorder="1" applyAlignment="1">
      <alignment horizontal="justify" wrapText="1"/>
    </xf>
    <xf numFmtId="0" fontId="0" fillId="0" borderId="58" xfId="0" applyBorder="1" applyAlignment="1">
      <alignment horizontal="left" vertical="center" wrapText="1"/>
    </xf>
    <xf numFmtId="3" fontId="0" fillId="0" borderId="42" xfId="0" applyNumberFormat="1" applyBorder="1" applyAlignment="1">
      <alignment horizontal="right" vertical="top"/>
    </xf>
    <xf numFmtId="0" fontId="2" fillId="0" borderId="8" xfId="0" applyFont="1" applyBorder="1" applyAlignment="1">
      <alignment horizontal="justify" wrapText="1"/>
    </xf>
    <xf numFmtId="176" fontId="0" fillId="0" borderId="13" xfId="1" applyNumberFormat="1" applyFont="1" applyBorder="1" applyAlignment="1">
      <alignment horizontal="left" indent="1"/>
    </xf>
    <xf numFmtId="176" fontId="0" fillId="0" borderId="0" xfId="1" applyNumberFormat="1" applyFont="1">
      <alignment vertical="center"/>
    </xf>
    <xf numFmtId="176" fontId="0" fillId="0" borderId="48" xfId="1" applyNumberFormat="1" applyFont="1" applyBorder="1" applyAlignment="1">
      <alignment horizontal="left" indent="1"/>
    </xf>
    <xf numFmtId="0" fontId="0" fillId="0" borderId="1" xfId="0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0" fillId="0" borderId="7" xfId="1" applyNumberFormat="1" applyFont="1" applyBorder="1" applyAlignment="1">
      <alignment horizontal="center" vertical="center"/>
    </xf>
    <xf numFmtId="0" fontId="0" fillId="0" borderId="11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7" xfId="0" applyBorder="1" applyAlignment="1">
      <alignment horizontal="right" vertical="top"/>
    </xf>
    <xf numFmtId="0" fontId="0" fillId="0" borderId="22" xfId="0" applyBorder="1" applyAlignment="1">
      <alignment horizontal="right" vertical="top"/>
    </xf>
    <xf numFmtId="0" fontId="0" fillId="0" borderId="0" xfId="0" applyAlignment="1">
      <alignment horizontal="right" vertical="center"/>
    </xf>
    <xf numFmtId="0" fontId="0" fillId="0" borderId="17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2" fillId="0" borderId="40" xfId="0" applyFont="1" applyBorder="1" applyAlignment="1">
      <alignment horizontal="center" vertical="top"/>
    </xf>
    <xf numFmtId="0" fontId="0" fillId="0" borderId="58" xfId="0" applyBorder="1" applyAlignment="1">
      <alignment horizontal="center" vertical="top"/>
    </xf>
    <xf numFmtId="0" fontId="0" fillId="0" borderId="60" xfId="0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 vertical="top"/>
    </xf>
    <xf numFmtId="0" fontId="4" fillId="0" borderId="52" xfId="0" applyFont="1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26" xfId="0" applyBorder="1" applyAlignment="1">
      <alignment horizontal="right" vertical="top"/>
    </xf>
    <xf numFmtId="0" fontId="0" fillId="0" borderId="29" xfId="0" applyBorder="1" applyAlignment="1">
      <alignment horizontal="right"/>
    </xf>
    <xf numFmtId="0" fontId="0" fillId="0" borderId="15" xfId="0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0" fillId="0" borderId="50" xfId="0" applyBorder="1" applyAlignment="1">
      <alignment horizontal="right"/>
    </xf>
    <xf numFmtId="0" fontId="0" fillId="0" borderId="47" xfId="0" applyBorder="1" applyAlignment="1">
      <alignment horizontal="right" vertical="center"/>
    </xf>
    <xf numFmtId="0" fontId="0" fillId="0" borderId="55" xfId="0" applyBorder="1" applyAlignment="1">
      <alignment horizontal="right"/>
    </xf>
    <xf numFmtId="0" fontId="4" fillId="0" borderId="58" xfId="0" applyFont="1" applyBorder="1" applyAlignment="1">
      <alignment horizontal="left" vertical="center" wrapText="1"/>
    </xf>
    <xf numFmtId="0" fontId="0" fillId="0" borderId="58" xfId="0" applyBorder="1" applyAlignment="1">
      <alignment horizontal="left" indent="1"/>
    </xf>
    <xf numFmtId="0" fontId="0" fillId="0" borderId="53" xfId="0" applyBorder="1" applyAlignment="1">
      <alignment horizontal="right"/>
    </xf>
    <xf numFmtId="0" fontId="0" fillId="0" borderId="52" xfId="0" applyBorder="1" applyAlignment="1">
      <alignment horizontal="left" vertical="top"/>
    </xf>
    <xf numFmtId="0" fontId="4" fillId="0" borderId="14" xfId="0" applyFont="1" applyBorder="1" applyAlignment="1">
      <alignment horizontal="left" vertical="top" indent="1"/>
    </xf>
    <xf numFmtId="0" fontId="0" fillId="0" borderId="52" xfId="0" applyBorder="1" applyAlignment="1">
      <alignment horizontal="center" vertical="top"/>
    </xf>
    <xf numFmtId="0" fontId="0" fillId="0" borderId="55" xfId="0" applyBorder="1" applyAlignment="1">
      <alignment horizontal="right" vertical="top"/>
    </xf>
    <xf numFmtId="0" fontId="4" fillId="0" borderId="58" xfId="0" applyFont="1" applyBorder="1" applyAlignment="1">
      <alignment horizontal="center" vertical="top"/>
    </xf>
    <xf numFmtId="0" fontId="2" fillId="0" borderId="58" xfId="0" applyFont="1" applyBorder="1" applyAlignment="1">
      <alignment horizontal="justify" wrapText="1"/>
    </xf>
    <xf numFmtId="0" fontId="0" fillId="0" borderId="58" xfId="0" applyBorder="1" applyAlignment="1">
      <alignment horizontal="left"/>
    </xf>
    <xf numFmtId="0" fontId="4" fillId="0" borderId="55" xfId="0" applyFont="1" applyBorder="1" applyAlignment="1">
      <alignment horizontal="left" vertical="top" indent="1"/>
    </xf>
    <xf numFmtId="0" fontId="4" fillId="0" borderId="57" xfId="0" applyFont="1" applyBorder="1" applyAlignment="1">
      <alignment horizontal="left" vertical="top" indent="1"/>
    </xf>
    <xf numFmtId="0" fontId="0" fillId="0" borderId="50" xfId="0" applyBorder="1" applyAlignment="1">
      <alignment horizontal="right" vertical="top"/>
    </xf>
    <xf numFmtId="0" fontId="0" fillId="0" borderId="45" xfId="0" applyBorder="1" applyAlignment="1">
      <alignment horizontal="right" vertical="top"/>
    </xf>
    <xf numFmtId="176" fontId="4" fillId="0" borderId="7" xfId="1" applyNumberFormat="1" applyFont="1" applyBorder="1" applyAlignment="1">
      <alignment horizontal="center" vertical="center"/>
    </xf>
    <xf numFmtId="0" fontId="0" fillId="0" borderId="58" xfId="0" applyBorder="1" applyAlignment="1">
      <alignment horizontal="left" vertical="center"/>
    </xf>
    <xf numFmtId="0" fontId="2" fillId="0" borderId="58" xfId="0" applyFont="1" applyBorder="1" applyAlignment="1">
      <alignment horizontal="left"/>
    </xf>
    <xf numFmtId="0" fontId="4" fillId="0" borderId="60" xfId="0" applyFont="1" applyBorder="1" applyAlignment="1">
      <alignment horizontal="left" vertical="top" indent="1"/>
    </xf>
    <xf numFmtId="176" fontId="0" fillId="0" borderId="56" xfId="1" applyNumberFormat="1" applyFont="1" applyBorder="1" applyAlignment="1">
      <alignment horizontal="left" indent="1"/>
    </xf>
    <xf numFmtId="2" fontId="0" fillId="0" borderId="50" xfId="0" applyNumberFormat="1" applyBorder="1" applyAlignment="1">
      <alignment horizontal="right"/>
    </xf>
    <xf numFmtId="176" fontId="0" fillId="0" borderId="45" xfId="1" applyNumberFormat="1" applyFont="1" applyBorder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2" xfId="0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0" borderId="53" xfId="0" applyBorder="1" applyAlignment="1">
      <alignment vertical="top"/>
    </xf>
    <xf numFmtId="0" fontId="4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0" fillId="0" borderId="35" xfId="0" applyBorder="1" applyAlignment="1">
      <alignment horizontal="center" vertical="top" wrapText="1"/>
    </xf>
    <xf numFmtId="43" fontId="0" fillId="0" borderId="50" xfId="0" applyNumberForma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176" fontId="0" fillId="0" borderId="45" xfId="1" applyNumberFormat="1" applyFont="1" applyBorder="1" applyAlignment="1">
      <alignment horizontal="center" vertical="center"/>
    </xf>
    <xf numFmtId="176" fontId="0" fillId="0" borderId="56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5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0" fillId="0" borderId="50" xfId="0" applyBorder="1" applyAlignment="1">
      <alignment horizontal="right" vertical="center"/>
    </xf>
    <xf numFmtId="0" fontId="0" fillId="0" borderId="55" xfId="0" applyBorder="1" applyAlignment="1">
      <alignment horizontal="right" vertical="center"/>
    </xf>
    <xf numFmtId="0" fontId="0" fillId="0" borderId="50" xfId="0" applyBorder="1" applyAlignment="1">
      <alignment horizontal="center" vertical="center"/>
    </xf>
    <xf numFmtId="176" fontId="0" fillId="0" borderId="50" xfId="1" applyNumberFormat="1" applyFont="1" applyBorder="1" applyAlignment="1">
      <alignment horizontal="center" vertical="center"/>
    </xf>
    <xf numFmtId="176" fontId="0" fillId="0" borderId="55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tabSelected="1" topLeftCell="A22" workbookViewId="0">
      <selection activeCell="B41" sqref="B41"/>
    </sheetView>
  </sheetViews>
  <sheetFormatPr defaultRowHeight="13.2" x14ac:dyDescent="0.25"/>
  <cols>
    <col min="1" max="1" width="9.77734375" style="45" bestFit="1" customWidth="1"/>
    <col min="2" max="2" width="15.21875" style="45" customWidth="1"/>
    <col min="3" max="3" width="9.109375" customWidth="1"/>
    <col min="4" max="5" width="7.77734375" style="41" customWidth="1"/>
    <col min="6" max="6" width="7.77734375" customWidth="1"/>
    <col min="7" max="7" width="12.77734375" style="29" customWidth="1"/>
    <col min="8" max="8" width="20.109375" bestFit="1" customWidth="1"/>
    <col min="9" max="11" width="7.77734375" style="41" customWidth="1"/>
    <col min="12" max="12" width="12.88671875" bestFit="1" customWidth="1"/>
    <col min="13" max="13" width="21.5546875" bestFit="1" customWidth="1"/>
  </cols>
  <sheetData>
    <row r="1" spans="1:13" ht="14.4" thickBot="1" x14ac:dyDescent="0.3">
      <c r="A1" s="85" t="s">
        <v>22</v>
      </c>
    </row>
    <row r="2" spans="1:13" ht="14.4" thickBot="1" x14ac:dyDescent="0.3">
      <c r="A2" s="93" t="s">
        <v>3</v>
      </c>
      <c r="B2" s="95" t="s">
        <v>18</v>
      </c>
      <c r="C2" s="96" t="s">
        <v>4</v>
      </c>
      <c r="D2" s="97"/>
      <c r="E2" s="97"/>
      <c r="F2" s="97"/>
      <c r="G2" s="98"/>
      <c r="H2" s="96" t="s">
        <v>30</v>
      </c>
      <c r="I2" s="97"/>
      <c r="J2" s="97"/>
      <c r="K2" s="97"/>
      <c r="L2" s="98"/>
      <c r="M2" s="99" t="s">
        <v>19</v>
      </c>
    </row>
    <row r="3" spans="1:13" ht="28.2" thickBot="1" x14ac:dyDescent="0.3">
      <c r="A3" s="94"/>
      <c r="B3" s="94"/>
      <c r="C3" s="32" t="s">
        <v>8</v>
      </c>
      <c r="D3" s="33" t="s">
        <v>6</v>
      </c>
      <c r="E3" s="34" t="s">
        <v>5</v>
      </c>
      <c r="F3" s="35" t="s">
        <v>7</v>
      </c>
      <c r="G3" s="77" t="s">
        <v>20</v>
      </c>
      <c r="H3" s="32" t="s">
        <v>8</v>
      </c>
      <c r="I3" s="33" t="s">
        <v>6</v>
      </c>
      <c r="J3" s="34" t="s">
        <v>5</v>
      </c>
      <c r="K3" s="35" t="s">
        <v>7</v>
      </c>
      <c r="L3" s="36" t="s">
        <v>2</v>
      </c>
      <c r="M3" s="100"/>
    </row>
    <row r="4" spans="1:13" ht="13.2" customHeight="1" x14ac:dyDescent="0.25">
      <c r="A4" s="31"/>
      <c r="B4" s="31"/>
      <c r="C4" s="27">
        <v>1051220</v>
      </c>
      <c r="D4" s="54">
        <v>40</v>
      </c>
      <c r="E4" s="37">
        <v>40</v>
      </c>
      <c r="F4" s="2">
        <v>20.8</v>
      </c>
      <c r="G4" s="28">
        <f>D4*F4*1000</f>
        <v>832000</v>
      </c>
      <c r="H4" s="67"/>
      <c r="I4" s="58"/>
      <c r="J4" s="58"/>
      <c r="K4" s="58"/>
      <c r="L4" s="4"/>
      <c r="M4" s="1"/>
    </row>
    <row r="5" spans="1:13" ht="13.8" x14ac:dyDescent="0.25">
      <c r="A5" s="42"/>
      <c r="B5" s="49" t="s">
        <v>9</v>
      </c>
      <c r="C5" s="24">
        <v>1051221</v>
      </c>
      <c r="D5" s="55">
        <v>20</v>
      </c>
      <c r="E5" s="38">
        <f>E4+D5</f>
        <v>60</v>
      </c>
      <c r="F5" s="5">
        <v>22</v>
      </c>
      <c r="G5" s="30">
        <f>D5*F5*1000</f>
        <v>440000</v>
      </c>
      <c r="H5" s="6"/>
      <c r="I5" s="40"/>
      <c r="J5" s="40"/>
      <c r="K5" s="40"/>
      <c r="L5" s="7"/>
      <c r="M5" s="8"/>
    </row>
    <row r="6" spans="1:13" ht="13.8" x14ac:dyDescent="0.25">
      <c r="A6" s="43" t="s">
        <v>0</v>
      </c>
      <c r="B6" s="50" t="s">
        <v>10</v>
      </c>
      <c r="C6" s="24">
        <v>1051222</v>
      </c>
      <c r="D6" s="56">
        <v>34</v>
      </c>
      <c r="E6" s="38">
        <f t="shared" ref="E6:E7" si="0">E5+D6</f>
        <v>94</v>
      </c>
      <c r="F6" s="10">
        <v>25.55</v>
      </c>
      <c r="G6" s="30">
        <f>D6*F6*1000</f>
        <v>868700</v>
      </c>
      <c r="H6" s="6"/>
      <c r="I6" s="40"/>
      <c r="J6" s="40"/>
      <c r="K6" s="40"/>
      <c r="L6" s="7"/>
      <c r="M6" s="8"/>
    </row>
    <row r="7" spans="1:13" ht="14.4" thickBot="1" x14ac:dyDescent="0.3">
      <c r="A7" s="49" t="s">
        <v>24</v>
      </c>
      <c r="B7" s="49" t="s">
        <v>11</v>
      </c>
      <c r="C7" s="71">
        <v>1051223</v>
      </c>
      <c r="D7" s="65">
        <v>160</v>
      </c>
      <c r="E7" s="65">
        <f t="shared" si="0"/>
        <v>254</v>
      </c>
      <c r="F7" s="65">
        <v>28.1</v>
      </c>
      <c r="G7" s="30">
        <f>D7*F7*1000</f>
        <v>4496000</v>
      </c>
      <c r="H7" s="12"/>
      <c r="I7" s="59"/>
      <c r="J7" s="59"/>
      <c r="K7" s="59"/>
      <c r="L7" s="13"/>
      <c r="M7" s="14"/>
    </row>
    <row r="8" spans="1:13" ht="13.8" x14ac:dyDescent="0.25">
      <c r="A8" s="68"/>
      <c r="B8" s="70" t="s">
        <v>34</v>
      </c>
      <c r="C8" s="106" t="s">
        <v>33</v>
      </c>
      <c r="D8" s="108">
        <f>SUM(D4:D7)</f>
        <v>254</v>
      </c>
      <c r="E8" s="110"/>
      <c r="F8" s="101">
        <f>G8/D8/1000</f>
        <v>26.128740157480316</v>
      </c>
      <c r="G8" s="103">
        <f>SUM(G4:G7)</f>
        <v>6636700</v>
      </c>
      <c r="H8" s="74" t="s">
        <v>21</v>
      </c>
      <c r="I8" s="75">
        <v>0</v>
      </c>
      <c r="J8" s="75"/>
      <c r="K8" s="75">
        <v>0</v>
      </c>
      <c r="L8" s="76">
        <v>0</v>
      </c>
      <c r="M8" s="103">
        <f>L9+L8-G8</f>
        <v>2415860</v>
      </c>
    </row>
    <row r="9" spans="1:13" ht="14.4" thickBot="1" x14ac:dyDescent="0.3">
      <c r="A9" s="44"/>
      <c r="B9" s="48"/>
      <c r="C9" s="107"/>
      <c r="D9" s="109"/>
      <c r="E9" s="102"/>
      <c r="F9" s="102"/>
      <c r="G9" s="104"/>
      <c r="H9" s="73" t="s">
        <v>28</v>
      </c>
      <c r="I9" s="62">
        <v>254</v>
      </c>
      <c r="J9" s="69"/>
      <c r="K9" s="62">
        <v>35.64</v>
      </c>
      <c r="L9" s="30">
        <f>I9*K9*1000</f>
        <v>9052560</v>
      </c>
      <c r="M9" s="104"/>
    </row>
    <row r="10" spans="1:13" x14ac:dyDescent="0.25">
      <c r="A10" s="31"/>
      <c r="B10" s="31"/>
      <c r="C10" s="72">
        <v>1051221</v>
      </c>
      <c r="D10" s="65">
        <v>3</v>
      </c>
      <c r="E10" s="65">
        <v>3</v>
      </c>
      <c r="F10" s="65">
        <v>22</v>
      </c>
      <c r="G10" s="30">
        <f>D10*F10*1000</f>
        <v>66000</v>
      </c>
      <c r="H10" s="3"/>
      <c r="I10" s="58"/>
      <c r="J10" s="58"/>
      <c r="K10" s="58"/>
      <c r="L10" s="4"/>
      <c r="M10" s="1"/>
    </row>
    <row r="11" spans="1:13" ht="13.8" x14ac:dyDescent="0.25">
      <c r="A11" s="42"/>
      <c r="B11" s="49" t="s">
        <v>13</v>
      </c>
      <c r="C11" s="15">
        <v>1051222</v>
      </c>
      <c r="D11" s="55">
        <v>50</v>
      </c>
      <c r="E11" s="38">
        <f>E10+D11</f>
        <v>53</v>
      </c>
      <c r="F11" s="16">
        <v>24.4</v>
      </c>
      <c r="G11" s="30">
        <f>D11*F11*1000</f>
        <v>1220000</v>
      </c>
      <c r="H11" s="6"/>
      <c r="I11" s="40"/>
      <c r="J11" s="40"/>
      <c r="K11" s="40"/>
      <c r="L11" s="7"/>
      <c r="M11" s="8"/>
    </row>
    <row r="12" spans="1:13" ht="13.8" x14ac:dyDescent="0.25">
      <c r="A12" s="51" t="s">
        <v>12</v>
      </c>
      <c r="B12" s="51" t="s">
        <v>14</v>
      </c>
      <c r="C12" s="15">
        <v>1051223</v>
      </c>
      <c r="D12" s="55">
        <v>5</v>
      </c>
      <c r="E12" s="38">
        <f t="shared" ref="E12:E14" si="1">E11+D12</f>
        <v>58</v>
      </c>
      <c r="F12" s="16">
        <v>27.8</v>
      </c>
      <c r="G12" s="30">
        <f>D12*F12*1000</f>
        <v>139000</v>
      </c>
      <c r="H12" s="6"/>
      <c r="I12" s="40"/>
      <c r="J12" s="40"/>
      <c r="K12" s="40"/>
      <c r="L12" s="7"/>
      <c r="M12" s="8"/>
    </row>
    <row r="13" spans="1:13" ht="13.8" x14ac:dyDescent="0.25">
      <c r="A13" s="46" t="s">
        <v>25</v>
      </c>
      <c r="B13" s="52" t="s">
        <v>15</v>
      </c>
      <c r="C13" s="17">
        <v>1051223</v>
      </c>
      <c r="D13" s="56">
        <v>50</v>
      </c>
      <c r="E13" s="38">
        <f t="shared" si="1"/>
        <v>108</v>
      </c>
      <c r="F13" s="16">
        <v>28.1</v>
      </c>
      <c r="G13" s="30">
        <f>D13*F13*1000</f>
        <v>1405000</v>
      </c>
      <c r="H13" s="6"/>
      <c r="I13" s="40"/>
      <c r="J13" s="40"/>
      <c r="K13" s="40"/>
      <c r="L13" s="7"/>
      <c r="M13" s="8"/>
    </row>
    <row r="14" spans="1:13" ht="13.8" thickBot="1" x14ac:dyDescent="0.3">
      <c r="A14" s="42"/>
      <c r="B14" s="42" t="s">
        <v>34</v>
      </c>
      <c r="C14" s="78">
        <v>1051227</v>
      </c>
      <c r="D14" s="65">
        <v>10</v>
      </c>
      <c r="E14" s="65">
        <f t="shared" si="1"/>
        <v>118</v>
      </c>
      <c r="F14" s="65">
        <v>26</v>
      </c>
      <c r="G14" s="30">
        <f>D14*F14*1000</f>
        <v>260000</v>
      </c>
      <c r="H14" s="12"/>
      <c r="I14" s="59"/>
      <c r="J14" s="59"/>
      <c r="K14" s="59"/>
      <c r="L14" s="13"/>
      <c r="M14" s="14"/>
    </row>
    <row r="15" spans="1:13" ht="13.8" x14ac:dyDescent="0.25">
      <c r="A15" s="68"/>
      <c r="B15" s="47"/>
      <c r="C15" s="106" t="s">
        <v>33</v>
      </c>
      <c r="D15" s="108">
        <f>SUM(D10:D14)</f>
        <v>118</v>
      </c>
      <c r="E15" s="110"/>
      <c r="F15" s="101">
        <f>G15/D15/1000</f>
        <v>26.1864406779661</v>
      </c>
      <c r="G15" s="103">
        <f>SUM(G10:G14)</f>
        <v>3090000</v>
      </c>
      <c r="H15" s="74" t="s">
        <v>21</v>
      </c>
      <c r="I15" s="75">
        <v>0</v>
      </c>
      <c r="J15" s="75"/>
      <c r="K15" s="75">
        <v>0</v>
      </c>
      <c r="L15" s="76">
        <v>0</v>
      </c>
      <c r="M15" s="103">
        <f>L16+L15-G15</f>
        <v>1115520</v>
      </c>
    </row>
    <row r="16" spans="1:13" ht="14.4" thickBot="1" x14ac:dyDescent="0.3">
      <c r="A16" s="44"/>
      <c r="B16" s="48"/>
      <c r="C16" s="107"/>
      <c r="D16" s="109"/>
      <c r="E16" s="102"/>
      <c r="F16" s="102"/>
      <c r="G16" s="104"/>
      <c r="H16" s="73" t="s">
        <v>28</v>
      </c>
      <c r="I16" s="62">
        <v>118</v>
      </c>
      <c r="J16" s="69"/>
      <c r="K16" s="62">
        <v>35.64</v>
      </c>
      <c r="L16" s="30">
        <f>I16*K16*1000</f>
        <v>4205520</v>
      </c>
      <c r="M16" s="104"/>
    </row>
    <row r="17" spans="1:13" x14ac:dyDescent="0.25">
      <c r="A17" s="31"/>
      <c r="B17" s="31"/>
      <c r="C17" s="79">
        <v>1051220</v>
      </c>
      <c r="D17" s="65">
        <v>2</v>
      </c>
      <c r="E17" s="65">
        <v>2</v>
      </c>
      <c r="F17" s="65">
        <v>21.15</v>
      </c>
      <c r="G17" s="30">
        <f>D17*F17*1000</f>
        <v>42300</v>
      </c>
      <c r="H17" s="19">
        <v>1060109</v>
      </c>
      <c r="I17" s="54">
        <v>10</v>
      </c>
      <c r="J17" s="37">
        <v>10</v>
      </c>
      <c r="K17" s="60">
        <v>40.700000000000003</v>
      </c>
      <c r="L17" s="28">
        <f>I17*K17*1000</f>
        <v>407000</v>
      </c>
      <c r="M17" s="1"/>
    </row>
    <row r="18" spans="1:13" x14ac:dyDescent="0.25">
      <c r="A18" s="42"/>
      <c r="B18" s="42"/>
      <c r="C18" s="17">
        <v>1051221</v>
      </c>
      <c r="D18" s="56">
        <v>1</v>
      </c>
      <c r="E18" s="38">
        <f>E17+D18</f>
        <v>3</v>
      </c>
      <c r="F18" s="10">
        <v>21.75</v>
      </c>
      <c r="G18" s="30">
        <f>D18*F18*1000</f>
        <v>21750</v>
      </c>
      <c r="H18" s="18">
        <v>1060109</v>
      </c>
      <c r="I18" s="56">
        <v>3</v>
      </c>
      <c r="J18" s="38">
        <f>J17+I18</f>
        <v>13</v>
      </c>
      <c r="K18" s="40">
        <v>40.35</v>
      </c>
      <c r="L18" s="30">
        <f>I18*K18*1000</f>
        <v>121050.00000000001</v>
      </c>
      <c r="M18" s="8"/>
    </row>
    <row r="19" spans="1:13" x14ac:dyDescent="0.25">
      <c r="A19" s="42"/>
      <c r="B19" s="42"/>
      <c r="C19" s="17">
        <v>1051221</v>
      </c>
      <c r="D19" s="55">
        <v>8</v>
      </c>
      <c r="E19" s="38">
        <f t="shared" ref="E19:E37" si="2">E18+D19</f>
        <v>11</v>
      </c>
      <c r="F19" s="16">
        <v>21.8</v>
      </c>
      <c r="G19" s="30">
        <f t="shared" ref="G19:G37" si="3">D19*F19*1000</f>
        <v>174400</v>
      </c>
      <c r="H19" s="18">
        <v>1060109</v>
      </c>
      <c r="I19" s="56">
        <v>3</v>
      </c>
      <c r="J19" s="38">
        <f t="shared" ref="J19:J32" si="4">J18+I19</f>
        <v>16</v>
      </c>
      <c r="K19" s="40">
        <v>40.4</v>
      </c>
      <c r="L19" s="30">
        <f t="shared" ref="L19:L32" si="5">I19*K19*1000</f>
        <v>121199.99999999999</v>
      </c>
      <c r="M19" s="8"/>
    </row>
    <row r="20" spans="1:13" x14ac:dyDescent="0.25">
      <c r="A20" s="42"/>
      <c r="B20" s="42"/>
      <c r="C20" s="17">
        <v>1051221</v>
      </c>
      <c r="D20" s="55">
        <v>2</v>
      </c>
      <c r="E20" s="38">
        <f t="shared" si="2"/>
        <v>13</v>
      </c>
      <c r="F20" s="10">
        <v>21.9</v>
      </c>
      <c r="G20" s="30">
        <f t="shared" si="3"/>
        <v>43800</v>
      </c>
      <c r="H20" s="18">
        <v>1060109</v>
      </c>
      <c r="I20" s="56">
        <v>3</v>
      </c>
      <c r="J20" s="38">
        <f t="shared" si="4"/>
        <v>19</v>
      </c>
      <c r="K20" s="40">
        <v>39.4</v>
      </c>
      <c r="L20" s="30">
        <f t="shared" si="5"/>
        <v>118199.99999999999</v>
      </c>
      <c r="M20" s="8"/>
    </row>
    <row r="21" spans="1:13" x14ac:dyDescent="0.25">
      <c r="A21" s="42"/>
      <c r="B21" s="42"/>
      <c r="C21" s="17">
        <v>1051221</v>
      </c>
      <c r="D21" s="56">
        <v>3</v>
      </c>
      <c r="E21" s="38">
        <f t="shared" si="2"/>
        <v>16</v>
      </c>
      <c r="F21" s="10">
        <v>22.3</v>
      </c>
      <c r="G21" s="30">
        <f t="shared" si="3"/>
        <v>66900</v>
      </c>
      <c r="H21" s="18">
        <v>1060109</v>
      </c>
      <c r="I21" s="55">
        <v>2</v>
      </c>
      <c r="J21" s="38">
        <f t="shared" si="4"/>
        <v>21</v>
      </c>
      <c r="K21" s="40">
        <v>39.9</v>
      </c>
      <c r="L21" s="30">
        <f t="shared" si="5"/>
        <v>79800</v>
      </c>
      <c r="M21" s="8"/>
    </row>
    <row r="22" spans="1:13" x14ac:dyDescent="0.25">
      <c r="A22" s="42"/>
      <c r="B22" s="42"/>
      <c r="C22" s="17">
        <v>1051221</v>
      </c>
      <c r="D22" s="55">
        <v>1</v>
      </c>
      <c r="E22" s="38">
        <f t="shared" si="2"/>
        <v>17</v>
      </c>
      <c r="F22" s="10">
        <v>22.35</v>
      </c>
      <c r="G22" s="30">
        <f t="shared" si="3"/>
        <v>22350</v>
      </c>
      <c r="H22" s="20">
        <v>1060111</v>
      </c>
      <c r="I22" s="55">
        <v>2</v>
      </c>
      <c r="J22" s="38">
        <f t="shared" si="4"/>
        <v>23</v>
      </c>
      <c r="K22" s="40">
        <v>40.5</v>
      </c>
      <c r="L22" s="30">
        <f t="shared" si="5"/>
        <v>81000</v>
      </c>
      <c r="M22" s="8"/>
    </row>
    <row r="23" spans="1:13" x14ac:dyDescent="0.25">
      <c r="A23" s="42"/>
      <c r="B23" s="42"/>
      <c r="C23" s="17">
        <v>1051221</v>
      </c>
      <c r="D23" s="55">
        <v>10</v>
      </c>
      <c r="E23" s="38">
        <f t="shared" si="2"/>
        <v>27</v>
      </c>
      <c r="F23" s="10">
        <v>22.4</v>
      </c>
      <c r="G23" s="30">
        <f t="shared" si="3"/>
        <v>224000</v>
      </c>
      <c r="H23" s="20">
        <v>1060111</v>
      </c>
      <c r="I23" s="55">
        <v>1</v>
      </c>
      <c r="J23" s="38">
        <f t="shared" si="4"/>
        <v>24</v>
      </c>
      <c r="K23" s="40">
        <v>40.549999999999997</v>
      </c>
      <c r="L23" s="30">
        <f t="shared" si="5"/>
        <v>40550</v>
      </c>
      <c r="M23" s="8"/>
    </row>
    <row r="24" spans="1:13" x14ac:dyDescent="0.25">
      <c r="A24" s="42"/>
      <c r="B24" s="42"/>
      <c r="C24" s="17">
        <v>1051221</v>
      </c>
      <c r="D24" s="55">
        <v>1</v>
      </c>
      <c r="E24" s="38">
        <f t="shared" si="2"/>
        <v>28</v>
      </c>
      <c r="F24" s="10">
        <v>23.2</v>
      </c>
      <c r="G24" s="30">
        <f t="shared" si="3"/>
        <v>23200</v>
      </c>
      <c r="H24" s="20">
        <v>1060111</v>
      </c>
      <c r="I24" s="55">
        <v>2</v>
      </c>
      <c r="J24" s="38">
        <f t="shared" si="4"/>
        <v>26</v>
      </c>
      <c r="K24" s="40">
        <v>39.9</v>
      </c>
      <c r="L24" s="30">
        <f t="shared" si="5"/>
        <v>79800</v>
      </c>
      <c r="M24" s="8"/>
    </row>
    <row r="25" spans="1:13" x14ac:dyDescent="0.25">
      <c r="A25" s="42"/>
      <c r="B25" s="42"/>
      <c r="C25" s="17">
        <v>1051221</v>
      </c>
      <c r="D25" s="55">
        <v>10</v>
      </c>
      <c r="E25" s="38">
        <f t="shared" si="2"/>
        <v>38</v>
      </c>
      <c r="F25" s="10">
        <v>23.25</v>
      </c>
      <c r="G25" s="30">
        <f t="shared" si="3"/>
        <v>232500</v>
      </c>
      <c r="H25" s="20">
        <v>1060111</v>
      </c>
      <c r="I25" s="56">
        <v>3</v>
      </c>
      <c r="J25" s="38">
        <f t="shared" si="4"/>
        <v>29</v>
      </c>
      <c r="K25" s="40">
        <v>39.75</v>
      </c>
      <c r="L25" s="30">
        <f t="shared" si="5"/>
        <v>119250</v>
      </c>
      <c r="M25" s="8"/>
    </row>
    <row r="26" spans="1:13" ht="13.8" x14ac:dyDescent="0.25">
      <c r="A26" s="42"/>
      <c r="B26" s="49" t="s">
        <v>9</v>
      </c>
      <c r="C26" s="17">
        <v>1051222</v>
      </c>
      <c r="D26" s="55">
        <v>1</v>
      </c>
      <c r="E26" s="38">
        <f t="shared" si="2"/>
        <v>39</v>
      </c>
      <c r="F26" s="10">
        <v>24.55</v>
      </c>
      <c r="G26" s="30">
        <f t="shared" si="3"/>
        <v>24550</v>
      </c>
      <c r="H26" s="20">
        <v>1060111</v>
      </c>
      <c r="I26" s="55">
        <v>10</v>
      </c>
      <c r="J26" s="38">
        <f t="shared" si="4"/>
        <v>39</v>
      </c>
      <c r="K26" s="40">
        <v>39.85</v>
      </c>
      <c r="L26" s="30">
        <f t="shared" si="5"/>
        <v>398500</v>
      </c>
      <c r="M26" s="8"/>
    </row>
    <row r="27" spans="1:13" ht="13.8" x14ac:dyDescent="0.25">
      <c r="A27" s="88" t="s">
        <v>1</v>
      </c>
      <c r="B27" s="53" t="s">
        <v>17</v>
      </c>
      <c r="C27" s="17">
        <v>1051222</v>
      </c>
      <c r="D27" s="55">
        <v>1</v>
      </c>
      <c r="E27" s="38">
        <f t="shared" si="2"/>
        <v>40</v>
      </c>
      <c r="F27" s="10">
        <v>24.8</v>
      </c>
      <c r="G27" s="30">
        <f t="shared" si="3"/>
        <v>24800</v>
      </c>
      <c r="H27" s="20">
        <v>1060111</v>
      </c>
      <c r="I27" s="55">
        <v>2</v>
      </c>
      <c r="J27" s="38">
        <f t="shared" si="4"/>
        <v>41</v>
      </c>
      <c r="K27" s="39">
        <v>39.950000000000003</v>
      </c>
      <c r="L27" s="30">
        <f t="shared" si="5"/>
        <v>79900</v>
      </c>
      <c r="M27" s="8"/>
    </row>
    <row r="28" spans="1:13" ht="13.8" x14ac:dyDescent="0.25">
      <c r="A28" s="89" t="s">
        <v>26</v>
      </c>
      <c r="B28" s="53" t="s">
        <v>16</v>
      </c>
      <c r="C28" s="17">
        <v>1051222</v>
      </c>
      <c r="D28" s="56">
        <v>3</v>
      </c>
      <c r="E28" s="38">
        <f t="shared" si="2"/>
        <v>43</v>
      </c>
      <c r="F28" s="10">
        <v>25.55</v>
      </c>
      <c r="G28" s="30">
        <f t="shared" si="3"/>
        <v>76650</v>
      </c>
      <c r="H28" s="20">
        <v>1060111</v>
      </c>
      <c r="I28" s="55">
        <v>2</v>
      </c>
      <c r="J28" s="38">
        <f t="shared" si="4"/>
        <v>43</v>
      </c>
      <c r="K28" s="90">
        <v>40</v>
      </c>
      <c r="L28" s="30">
        <f t="shared" si="5"/>
        <v>80000</v>
      </c>
      <c r="M28" s="8"/>
    </row>
    <row r="29" spans="1:13" x14ac:dyDescent="0.25">
      <c r="A29" s="42"/>
      <c r="B29" s="42" t="s">
        <v>35</v>
      </c>
      <c r="C29" s="17">
        <v>1051223</v>
      </c>
      <c r="D29" s="55">
        <v>22</v>
      </c>
      <c r="E29" s="38">
        <f t="shared" si="2"/>
        <v>65</v>
      </c>
      <c r="F29" s="16">
        <v>28.1</v>
      </c>
      <c r="G29" s="30">
        <f t="shared" si="3"/>
        <v>618200</v>
      </c>
      <c r="H29" s="20">
        <v>1060112</v>
      </c>
      <c r="I29" s="55">
        <v>10</v>
      </c>
      <c r="J29" s="38">
        <f t="shared" si="4"/>
        <v>53</v>
      </c>
      <c r="K29" s="40">
        <v>39.6</v>
      </c>
      <c r="L29" s="30">
        <f t="shared" si="5"/>
        <v>396000</v>
      </c>
      <c r="M29" s="8"/>
    </row>
    <row r="30" spans="1:13" x14ac:dyDescent="0.25">
      <c r="A30" s="42"/>
      <c r="B30" s="42"/>
      <c r="C30" s="17">
        <v>1051223</v>
      </c>
      <c r="D30" s="56">
        <v>5</v>
      </c>
      <c r="E30" s="38">
        <f t="shared" si="2"/>
        <v>70</v>
      </c>
      <c r="F30" s="16">
        <v>26.6</v>
      </c>
      <c r="G30" s="30">
        <f t="shared" si="3"/>
        <v>133000</v>
      </c>
      <c r="H30" s="20">
        <v>1060112</v>
      </c>
      <c r="I30" s="56">
        <v>4</v>
      </c>
      <c r="J30" s="38">
        <f t="shared" si="4"/>
        <v>57</v>
      </c>
      <c r="K30" s="40">
        <v>39.9</v>
      </c>
      <c r="L30" s="30">
        <f t="shared" si="5"/>
        <v>159600</v>
      </c>
      <c r="M30" s="8"/>
    </row>
    <row r="31" spans="1:13" x14ac:dyDescent="0.25">
      <c r="A31" s="42"/>
      <c r="B31" s="42"/>
      <c r="C31" s="21">
        <v>1051226</v>
      </c>
      <c r="D31" s="55">
        <v>1</v>
      </c>
      <c r="E31" s="38">
        <f t="shared" si="2"/>
        <v>71</v>
      </c>
      <c r="F31" s="16">
        <v>26.8</v>
      </c>
      <c r="G31" s="30">
        <f t="shared" si="3"/>
        <v>26800</v>
      </c>
      <c r="H31" s="20">
        <v>1060112</v>
      </c>
      <c r="I31" s="55">
        <v>11</v>
      </c>
      <c r="J31" s="38">
        <f t="shared" si="4"/>
        <v>68</v>
      </c>
      <c r="K31" s="61">
        <v>40.5</v>
      </c>
      <c r="L31" s="30">
        <f t="shared" si="5"/>
        <v>445500</v>
      </c>
      <c r="M31" s="8"/>
    </row>
    <row r="32" spans="1:13" x14ac:dyDescent="0.25">
      <c r="A32" s="42"/>
      <c r="B32" s="42"/>
      <c r="C32" s="15">
        <v>1051227</v>
      </c>
      <c r="D32" s="55">
        <v>1</v>
      </c>
      <c r="E32" s="38">
        <f t="shared" si="2"/>
        <v>72</v>
      </c>
      <c r="F32" s="16">
        <v>27.2</v>
      </c>
      <c r="G32" s="30">
        <f t="shared" si="3"/>
        <v>27200</v>
      </c>
      <c r="H32" s="64">
        <v>1060113</v>
      </c>
      <c r="I32" s="65">
        <v>2</v>
      </c>
      <c r="J32" s="65">
        <f t="shared" si="4"/>
        <v>70</v>
      </c>
      <c r="K32" s="65">
        <v>41.65</v>
      </c>
      <c r="L32" s="30">
        <f t="shared" si="5"/>
        <v>83300</v>
      </c>
      <c r="M32" s="66"/>
    </row>
    <row r="33" spans="1:13" ht="13.8" x14ac:dyDescent="0.25">
      <c r="A33" s="42"/>
      <c r="B33" s="42"/>
      <c r="C33" s="15">
        <v>1051227</v>
      </c>
      <c r="D33" s="55">
        <v>5</v>
      </c>
      <c r="E33" s="38">
        <f t="shared" si="2"/>
        <v>77</v>
      </c>
      <c r="F33" s="16">
        <v>27.3</v>
      </c>
      <c r="G33" s="30">
        <f t="shared" si="3"/>
        <v>136500</v>
      </c>
      <c r="H33" s="63"/>
      <c r="I33" s="55"/>
      <c r="J33" s="65"/>
      <c r="K33" s="40"/>
      <c r="L33" s="26"/>
      <c r="M33" s="66"/>
    </row>
    <row r="34" spans="1:13" x14ac:dyDescent="0.25">
      <c r="A34" s="42"/>
      <c r="B34" s="42"/>
      <c r="C34" s="17">
        <v>1051227</v>
      </c>
      <c r="D34" s="55">
        <v>1</v>
      </c>
      <c r="E34" s="38">
        <f t="shared" si="2"/>
        <v>78</v>
      </c>
      <c r="F34" s="10">
        <v>27.35</v>
      </c>
      <c r="G34" s="30">
        <f t="shared" si="3"/>
        <v>27350</v>
      </c>
      <c r="H34" s="25"/>
      <c r="I34" s="40"/>
      <c r="J34" s="40"/>
      <c r="K34" s="40"/>
      <c r="L34" s="7"/>
      <c r="M34" s="8"/>
    </row>
    <row r="35" spans="1:13" x14ac:dyDescent="0.25">
      <c r="A35" s="42"/>
      <c r="B35" s="42"/>
      <c r="C35" s="17">
        <v>1051227</v>
      </c>
      <c r="D35" s="55">
        <v>1</v>
      </c>
      <c r="E35" s="38">
        <f>E34+D35</f>
        <v>79</v>
      </c>
      <c r="F35" s="16">
        <v>26.6</v>
      </c>
      <c r="G35" s="30">
        <f t="shared" si="3"/>
        <v>26600</v>
      </c>
      <c r="M35" s="9"/>
    </row>
    <row r="36" spans="1:13" x14ac:dyDescent="0.25">
      <c r="A36" s="42"/>
      <c r="B36" s="42"/>
      <c r="C36" s="17">
        <v>1051227</v>
      </c>
      <c r="D36" s="55">
        <v>1</v>
      </c>
      <c r="E36" s="38">
        <f t="shared" si="2"/>
        <v>80</v>
      </c>
      <c r="F36" s="10">
        <v>26.55</v>
      </c>
      <c r="G36" s="30">
        <f t="shared" si="3"/>
        <v>26550</v>
      </c>
      <c r="H36" s="25"/>
      <c r="I36" s="40"/>
      <c r="J36" s="40"/>
      <c r="K36" s="40"/>
      <c r="L36" s="7"/>
      <c r="M36" s="8"/>
    </row>
    <row r="37" spans="1:13" ht="13.8" thickBot="1" x14ac:dyDescent="0.3">
      <c r="A37" s="42"/>
      <c r="B37" s="42"/>
      <c r="C37" s="22">
        <v>1051227</v>
      </c>
      <c r="D37" s="57">
        <v>2</v>
      </c>
      <c r="E37" s="38">
        <f t="shared" si="2"/>
        <v>82</v>
      </c>
      <c r="F37" s="11">
        <v>26.45</v>
      </c>
      <c r="G37" s="30">
        <f t="shared" si="3"/>
        <v>52900</v>
      </c>
      <c r="H37" s="23"/>
      <c r="I37" s="59"/>
      <c r="J37" s="59"/>
      <c r="K37" s="59"/>
      <c r="L37" s="13"/>
      <c r="M37" s="14"/>
    </row>
    <row r="38" spans="1:13" ht="13.8" x14ac:dyDescent="0.25">
      <c r="A38" s="68"/>
      <c r="B38" s="68"/>
      <c r="C38" s="106" t="s">
        <v>33</v>
      </c>
      <c r="D38" s="111">
        <f>SUM(D17:D37)</f>
        <v>82</v>
      </c>
      <c r="E38" s="110"/>
      <c r="F38" s="101">
        <f>G38/D38/1000</f>
        <v>25.028048780487808</v>
      </c>
      <c r="G38" s="103">
        <f>SUM(G17:G37)</f>
        <v>2052300</v>
      </c>
      <c r="H38" s="74" t="s">
        <v>21</v>
      </c>
      <c r="I38" s="75">
        <f>SUM(I17:I37)</f>
        <v>70</v>
      </c>
      <c r="J38" s="75"/>
      <c r="K38" s="82">
        <f>L38/I38/1000</f>
        <v>40.152142857142856</v>
      </c>
      <c r="L38" s="83">
        <f>SUM(L17:L37)</f>
        <v>2810650</v>
      </c>
      <c r="M38" s="103">
        <f>L39+L38-G38</f>
        <v>1186030</v>
      </c>
    </row>
    <row r="39" spans="1:13" ht="14.4" thickBot="1" x14ac:dyDescent="0.3">
      <c r="A39" s="44"/>
      <c r="B39" s="44"/>
      <c r="C39" s="107"/>
      <c r="D39" s="112"/>
      <c r="E39" s="102"/>
      <c r="F39" s="102"/>
      <c r="G39" s="104"/>
      <c r="H39" s="80" t="s">
        <v>28</v>
      </c>
      <c r="I39" s="62">
        <v>12</v>
      </c>
      <c r="J39" s="69"/>
      <c r="K39" s="62">
        <v>35.64</v>
      </c>
      <c r="L39" s="81">
        <f>I39*K39*1000</f>
        <v>427680</v>
      </c>
      <c r="M39" s="104"/>
    </row>
    <row r="40" spans="1:13" ht="13.8" x14ac:dyDescent="0.25">
      <c r="A40" s="84" t="s">
        <v>31</v>
      </c>
      <c r="B40" s="85" t="s">
        <v>36</v>
      </c>
    </row>
    <row r="41" spans="1:13" ht="13.8" x14ac:dyDescent="0.25">
      <c r="A41" s="84" t="s">
        <v>32</v>
      </c>
      <c r="B41" s="86" t="s">
        <v>38</v>
      </c>
    </row>
    <row r="42" spans="1:13" ht="13.8" x14ac:dyDescent="0.25">
      <c r="A42" s="84" t="s">
        <v>23</v>
      </c>
      <c r="B42" s="86" t="s">
        <v>37</v>
      </c>
      <c r="H42" s="92"/>
    </row>
    <row r="43" spans="1:13" ht="27" customHeight="1" x14ac:dyDescent="0.25">
      <c r="A43" s="91" t="s">
        <v>27</v>
      </c>
      <c r="B43" s="105" t="s">
        <v>29</v>
      </c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</row>
    <row r="48" spans="1:13" x14ac:dyDescent="0.25">
      <c r="B48" s="87"/>
    </row>
    <row r="49" spans="2:2" x14ac:dyDescent="0.25">
      <c r="B49" s="87"/>
    </row>
    <row r="50" spans="2:2" x14ac:dyDescent="0.25">
      <c r="B50" s="87"/>
    </row>
  </sheetData>
  <mergeCells count="24">
    <mergeCell ref="C8:C9"/>
    <mergeCell ref="D8:D9"/>
    <mergeCell ref="E8:E9"/>
    <mergeCell ref="F8:F9"/>
    <mergeCell ref="G8:G9"/>
    <mergeCell ref="F38:F39"/>
    <mergeCell ref="G38:G39"/>
    <mergeCell ref="B43:M43"/>
    <mergeCell ref="M38:M39"/>
    <mergeCell ref="M8:M9"/>
    <mergeCell ref="C15:C16"/>
    <mergeCell ref="D15:D16"/>
    <mergeCell ref="E15:E16"/>
    <mergeCell ref="F15:F16"/>
    <mergeCell ref="G15:G16"/>
    <mergeCell ref="M15:M16"/>
    <mergeCell ref="C38:C39"/>
    <mergeCell ref="D38:D39"/>
    <mergeCell ref="E38:E39"/>
    <mergeCell ref="A2:A3"/>
    <mergeCell ref="B2:B3"/>
    <mergeCell ref="H2:L2"/>
    <mergeCell ref="M2:M3"/>
    <mergeCell ref="C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I3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A4-108偵514卷一</dc:title>
  <dc:subject/>
  <dc:creator>TpdUser</dc:creator>
  <cp:keywords/>
  <cp:lastModifiedBy>tpduser</cp:lastModifiedBy>
  <cp:lastPrinted>2019-03-06T02:17:58Z</cp:lastPrinted>
  <dcterms:created xsi:type="dcterms:W3CDTF">2019-03-05T09:04:56Z</dcterms:created>
  <dcterms:modified xsi:type="dcterms:W3CDTF">2019-04-17T02:19:06Z</dcterms:modified>
</cp:coreProperties>
</file>