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8.144.134\Share_Folders\合股\已完成掃描\110年\110勞訴10(110勞移調9)\法助製作\"/>
    </mc:Choice>
  </mc:AlternateContent>
  <bookViews>
    <workbookView xWindow="0" yWindow="0" windowWidth="23040" windowHeight="9132" firstSheet="1" activeTab="4"/>
  </bookViews>
  <sheets>
    <sheet name="附表1、平日加班費（加4小時）" sheetId="1" r:id="rId1"/>
    <sheet name="附表2、國定假日天數及加班費" sheetId="2" r:id="rId2"/>
    <sheet name="附表3、一例一休天數及加班費" sheetId="3" r:id="rId3"/>
    <sheet name="附表4、法院核算結果" sheetId="4" r:id="rId4"/>
    <sheet name="附表5、薪資明細" sheetId="6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6" l="1"/>
  <c r="Q4" i="6"/>
  <c r="K5" i="6"/>
  <c r="Q5" i="6"/>
  <c r="K6" i="6"/>
  <c r="Q6" i="6"/>
  <c r="K7" i="6"/>
  <c r="Q7" i="6"/>
  <c r="K8" i="6"/>
  <c r="Q8" i="6"/>
  <c r="K9" i="6"/>
  <c r="Q9" i="6"/>
  <c r="K10" i="6"/>
  <c r="Q10" i="6"/>
  <c r="K11" i="6"/>
  <c r="Q11" i="6"/>
  <c r="K12" i="6"/>
  <c r="Q12" i="6"/>
  <c r="K13" i="6"/>
  <c r="Q13" i="6"/>
  <c r="K14" i="6"/>
  <c r="Q14" i="6"/>
  <c r="K15" i="6"/>
  <c r="Q15" i="6"/>
  <c r="K16" i="6"/>
  <c r="Q16" i="6"/>
  <c r="K17" i="6"/>
  <c r="Q17" i="6"/>
  <c r="K18" i="6"/>
  <c r="Q18" i="6"/>
  <c r="K19" i="6"/>
  <c r="Q19" i="6"/>
  <c r="K20" i="6"/>
  <c r="Q20" i="6"/>
  <c r="K21" i="6"/>
  <c r="Q21" i="6"/>
  <c r="K22" i="6"/>
  <c r="Q22" i="6"/>
  <c r="K23" i="6"/>
  <c r="Q23" i="6"/>
  <c r="K24" i="6"/>
  <c r="Q24" i="6"/>
  <c r="K25" i="6"/>
  <c r="Q25" i="6"/>
  <c r="K26" i="6"/>
  <c r="Q26" i="6"/>
  <c r="K27" i="6"/>
  <c r="Q27" i="6"/>
  <c r="K28" i="6"/>
  <c r="Q28" i="6"/>
  <c r="K29" i="6"/>
  <c r="Q29" i="6"/>
  <c r="K30" i="6"/>
  <c r="Q30" i="6"/>
  <c r="K31" i="6"/>
  <c r="Q31" i="6"/>
  <c r="K32" i="6"/>
  <c r="Q32" i="6"/>
  <c r="K33" i="6"/>
  <c r="Q33" i="6"/>
  <c r="K34" i="6"/>
  <c r="Q34" i="6"/>
  <c r="K35" i="6"/>
  <c r="Q35" i="6"/>
  <c r="K36" i="6"/>
  <c r="Q36" i="6"/>
  <c r="K37" i="6"/>
  <c r="Q37" i="6"/>
  <c r="K38" i="6"/>
  <c r="Q38" i="6"/>
  <c r="K39" i="6"/>
  <c r="Q39" i="6"/>
  <c r="K40" i="6"/>
  <c r="Q40" i="6"/>
  <c r="K41" i="6"/>
  <c r="Q41" i="6"/>
  <c r="K42" i="6"/>
  <c r="Q42" i="6"/>
  <c r="K43" i="6"/>
  <c r="Q43" i="6"/>
  <c r="K44" i="6"/>
  <c r="Q44" i="6"/>
  <c r="K45" i="6"/>
  <c r="Q45" i="6"/>
  <c r="K46" i="6"/>
  <c r="Q46" i="6"/>
  <c r="K47" i="6"/>
  <c r="Q47" i="6"/>
  <c r="K48" i="6"/>
  <c r="Q48" i="6"/>
  <c r="K49" i="6"/>
  <c r="Q49" i="6"/>
  <c r="K50" i="6"/>
  <c r="Q50" i="6"/>
  <c r="K51" i="6"/>
  <c r="Q51" i="6"/>
  <c r="K52" i="6"/>
  <c r="Q52" i="6"/>
  <c r="E53" i="6"/>
  <c r="F53" i="6"/>
  <c r="Y4" i="3" l="1"/>
  <c r="X4" i="3"/>
  <c r="S5" i="3"/>
  <c r="S6" i="3"/>
  <c r="S7" i="3"/>
  <c r="S8" i="3"/>
  <c r="S9" i="3"/>
  <c r="S10" i="3"/>
  <c r="S11" i="3"/>
  <c r="S12" i="3"/>
  <c r="S13" i="3"/>
  <c r="S14" i="3"/>
  <c r="S15" i="3"/>
  <c r="S4" i="3"/>
  <c r="R5" i="3"/>
  <c r="R6" i="3"/>
  <c r="R7" i="3"/>
  <c r="R8" i="3"/>
  <c r="R9" i="3"/>
  <c r="R10" i="3"/>
  <c r="R11" i="3"/>
  <c r="R12" i="3"/>
  <c r="R13" i="3"/>
  <c r="R14" i="3"/>
  <c r="R15" i="3"/>
  <c r="R4" i="3"/>
  <c r="M5" i="3"/>
  <c r="M6" i="3"/>
  <c r="M7" i="3"/>
  <c r="M8" i="3"/>
  <c r="M9" i="3"/>
  <c r="M10" i="3"/>
  <c r="M11" i="3"/>
  <c r="M12" i="3"/>
  <c r="M13" i="3"/>
  <c r="M14" i="3"/>
  <c r="M15" i="3"/>
  <c r="M4" i="3"/>
  <c r="L5" i="3"/>
  <c r="L6" i="3"/>
  <c r="L7" i="3"/>
  <c r="L8" i="3"/>
  <c r="L9" i="3"/>
  <c r="L10" i="3"/>
  <c r="L11" i="3"/>
  <c r="L12" i="3"/>
  <c r="L13" i="3"/>
  <c r="L14" i="3"/>
  <c r="L15" i="3"/>
  <c r="L4" i="3"/>
  <c r="G5" i="3"/>
  <c r="G6" i="3"/>
  <c r="G7" i="3"/>
  <c r="G8" i="3"/>
  <c r="G9" i="3"/>
  <c r="G10" i="3"/>
  <c r="G11" i="3"/>
  <c r="G12" i="3"/>
  <c r="G13" i="3"/>
  <c r="G14" i="3"/>
  <c r="G15" i="3"/>
  <c r="G4" i="3"/>
  <c r="F5" i="3"/>
  <c r="F6" i="3"/>
  <c r="F7" i="3"/>
  <c r="F8" i="3"/>
  <c r="F9" i="3"/>
  <c r="F10" i="3"/>
  <c r="F11" i="3"/>
  <c r="F12" i="3"/>
  <c r="F13" i="3"/>
  <c r="F14" i="3"/>
  <c r="F15" i="3"/>
  <c r="F4" i="3"/>
  <c r="B4" i="4"/>
  <c r="O6" i="2"/>
  <c r="M5" i="2"/>
  <c r="O5" i="2" s="1"/>
  <c r="M6" i="2"/>
  <c r="M7" i="2"/>
  <c r="O7" i="2" s="1"/>
  <c r="M4" i="2"/>
  <c r="O4" i="2" s="1"/>
  <c r="O8" i="2" l="1"/>
  <c r="B3" i="4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H53" i="1" s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19" i="1"/>
  <c r="G12" i="1"/>
  <c r="G13" i="1"/>
  <c r="G14" i="1"/>
  <c r="G15" i="1"/>
  <c r="G16" i="1"/>
  <c r="G17" i="1"/>
  <c r="G18" i="1"/>
  <c r="F12" i="1"/>
  <c r="F13" i="1"/>
  <c r="F14" i="1"/>
  <c r="F15" i="1"/>
  <c r="F16" i="1"/>
  <c r="F17" i="1"/>
  <c r="H17" i="1" s="1"/>
  <c r="F18" i="1"/>
  <c r="G4" i="1"/>
  <c r="G5" i="1"/>
  <c r="G6" i="1"/>
  <c r="G7" i="1"/>
  <c r="G8" i="1"/>
  <c r="G9" i="1"/>
  <c r="G10" i="1"/>
  <c r="G11" i="1"/>
  <c r="F4" i="1"/>
  <c r="F5" i="1"/>
  <c r="F6" i="1"/>
  <c r="F7" i="1"/>
  <c r="F8" i="1"/>
  <c r="F9" i="1"/>
  <c r="F10" i="1"/>
  <c r="F11" i="1"/>
  <c r="G3" i="1"/>
  <c r="F3" i="1"/>
  <c r="E18" i="1" l="1"/>
  <c r="H18" i="1" s="1"/>
  <c r="Y16" i="3" l="1"/>
  <c r="S16" i="3"/>
  <c r="V4" i="3"/>
  <c r="V16" i="3" s="1"/>
  <c r="U16" i="3"/>
  <c r="T16" i="3"/>
  <c r="P16" i="3"/>
  <c r="P5" i="3"/>
  <c r="P6" i="3"/>
  <c r="P7" i="3"/>
  <c r="P8" i="3"/>
  <c r="P9" i="3"/>
  <c r="P10" i="3"/>
  <c r="P11" i="3"/>
  <c r="P12" i="3"/>
  <c r="P13" i="3"/>
  <c r="P14" i="3"/>
  <c r="P15" i="3"/>
  <c r="P4" i="3"/>
  <c r="O16" i="3"/>
  <c r="N16" i="3"/>
  <c r="J16" i="3"/>
  <c r="J5" i="3"/>
  <c r="J6" i="3"/>
  <c r="J7" i="3"/>
  <c r="J8" i="3"/>
  <c r="J9" i="3"/>
  <c r="J10" i="3"/>
  <c r="J11" i="3"/>
  <c r="J12" i="3"/>
  <c r="J13" i="3"/>
  <c r="J14" i="3"/>
  <c r="J15" i="3"/>
  <c r="J4" i="3"/>
  <c r="I16" i="3"/>
  <c r="H16" i="3"/>
  <c r="C16" i="3"/>
  <c r="D16" i="3"/>
  <c r="H17" i="3" s="1"/>
  <c r="D5" i="3"/>
  <c r="D6" i="3"/>
  <c r="D7" i="3"/>
  <c r="D8" i="3"/>
  <c r="D9" i="3"/>
  <c r="D10" i="3"/>
  <c r="D11" i="3"/>
  <c r="D12" i="3"/>
  <c r="D13" i="3"/>
  <c r="D14" i="3"/>
  <c r="D15" i="3"/>
  <c r="D4" i="3"/>
  <c r="B16" i="3"/>
  <c r="N8" i="2"/>
  <c r="M16" i="3" l="1"/>
  <c r="G16" i="3"/>
  <c r="T17" i="3" s="1"/>
  <c r="B5" i="4" s="1"/>
  <c r="B7" i="4" l="1"/>
  <c r="B6" i="4"/>
  <c r="J9" i="2" l="1"/>
  <c r="E52" i="1"/>
  <c r="H52" i="1" s="1"/>
  <c r="E51" i="1"/>
  <c r="H51" i="1" s="1"/>
  <c r="E50" i="1"/>
  <c r="H50" i="1" s="1"/>
  <c r="E49" i="1"/>
  <c r="H49" i="1" s="1"/>
  <c r="E48" i="1"/>
  <c r="H48" i="1" s="1"/>
  <c r="E47" i="1"/>
  <c r="H47" i="1" s="1"/>
  <c r="E46" i="1"/>
  <c r="H46" i="1" s="1"/>
  <c r="E45" i="1"/>
  <c r="H45" i="1" s="1"/>
  <c r="E44" i="1"/>
  <c r="H44" i="1" s="1"/>
  <c r="E43" i="1"/>
  <c r="H43" i="1" s="1"/>
  <c r="E42" i="1"/>
  <c r="H42" i="1" s="1"/>
  <c r="E41" i="1"/>
  <c r="H41" i="1" s="1"/>
  <c r="E40" i="1"/>
  <c r="H40" i="1" s="1"/>
  <c r="E39" i="1"/>
  <c r="H39" i="1" s="1"/>
  <c r="E38" i="1"/>
  <c r="H38" i="1" s="1"/>
  <c r="E37" i="1"/>
  <c r="H37" i="1" s="1"/>
  <c r="E36" i="1"/>
  <c r="H36" i="1" s="1"/>
  <c r="E35" i="1"/>
  <c r="H35" i="1" s="1"/>
  <c r="E34" i="1"/>
  <c r="H34" i="1" s="1"/>
  <c r="E33" i="1"/>
  <c r="H33" i="1" s="1"/>
  <c r="E32" i="1"/>
  <c r="H32" i="1" s="1"/>
  <c r="E31" i="1"/>
  <c r="H31" i="1" s="1"/>
  <c r="E30" i="1"/>
  <c r="H30" i="1" s="1"/>
  <c r="E29" i="1"/>
  <c r="H29" i="1" s="1"/>
  <c r="E28" i="1"/>
  <c r="H28" i="1" s="1"/>
  <c r="E27" i="1"/>
  <c r="H27" i="1" s="1"/>
  <c r="E26" i="1"/>
  <c r="H26" i="1" s="1"/>
  <c r="E25" i="1"/>
  <c r="H25" i="1" s="1"/>
  <c r="E24" i="1"/>
  <c r="H24" i="1" s="1"/>
  <c r="E23" i="1"/>
  <c r="H23" i="1" s="1"/>
  <c r="E22" i="1"/>
  <c r="H22" i="1" s="1"/>
  <c r="E21" i="1"/>
  <c r="H21" i="1" s="1"/>
  <c r="E20" i="1"/>
  <c r="H20" i="1" s="1"/>
  <c r="E19" i="1"/>
  <c r="H19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H10" i="1" s="1"/>
  <c r="E9" i="1"/>
  <c r="H9" i="1" s="1"/>
  <c r="E8" i="1"/>
  <c r="H8" i="1" s="1"/>
  <c r="E7" i="1"/>
  <c r="H7" i="1" s="1"/>
  <c r="E6" i="1"/>
  <c r="H6" i="1" s="1"/>
  <c r="E5" i="1"/>
  <c r="H5" i="1" s="1"/>
  <c r="E4" i="1"/>
  <c r="H4" i="1" s="1"/>
  <c r="E3" i="1"/>
  <c r="H3" i="1" s="1"/>
  <c r="H54" i="1" l="1"/>
  <c r="B8" i="4"/>
</calcChain>
</file>

<file path=xl/sharedStrings.xml><?xml version="1.0" encoding="utf-8"?>
<sst xmlns="http://schemas.openxmlformats.org/spreadsheetml/2006/main" count="237" uniqueCount="172">
  <si>
    <t>時間</t>
    <phoneticPr fontId="5" type="noConversion"/>
  </si>
  <si>
    <t>104年12月</t>
  </si>
  <si>
    <t>105年1月</t>
    <phoneticPr fontId="5" type="noConversion"/>
  </si>
  <si>
    <t>105年2月</t>
  </si>
  <si>
    <t>105年3月</t>
  </si>
  <si>
    <t>105年4月</t>
  </si>
  <si>
    <t>105年5月</t>
  </si>
  <si>
    <t>105年6月</t>
  </si>
  <si>
    <t>105年7月</t>
  </si>
  <si>
    <t>105年8月</t>
  </si>
  <si>
    <t>105年9月</t>
  </si>
  <si>
    <t>105年10月</t>
  </si>
  <si>
    <t>105年11月</t>
  </si>
  <si>
    <t>105年12月</t>
  </si>
  <si>
    <t>106年1月</t>
    <phoneticPr fontId="5" type="noConversion"/>
  </si>
  <si>
    <t>106年2月</t>
  </si>
  <si>
    <t>106年3月</t>
  </si>
  <si>
    <t>106年4月</t>
  </si>
  <si>
    <t>106年5月</t>
  </si>
  <si>
    <t>106年6月</t>
  </si>
  <si>
    <t>106年7月</t>
  </si>
  <si>
    <t>106年8月</t>
  </si>
  <si>
    <t>106年9月</t>
  </si>
  <si>
    <t>106年10月</t>
  </si>
  <si>
    <t>106年11月</t>
  </si>
  <si>
    <t>106年12月</t>
  </si>
  <si>
    <t>107年1月</t>
    <phoneticPr fontId="5" type="noConversion"/>
  </si>
  <si>
    <t>107年2月</t>
  </si>
  <si>
    <t>107年3月</t>
  </si>
  <si>
    <t>107年4月</t>
  </si>
  <si>
    <t>107年5月</t>
  </si>
  <si>
    <t>107年6月</t>
  </si>
  <si>
    <t>107年7月</t>
  </si>
  <si>
    <t>107年8月</t>
  </si>
  <si>
    <t>107年9月</t>
  </si>
  <si>
    <t>107年10月</t>
  </si>
  <si>
    <t>107年11月</t>
  </si>
  <si>
    <t>107年12月</t>
  </si>
  <si>
    <t>108年1月</t>
    <phoneticPr fontId="5" type="noConversion"/>
  </si>
  <si>
    <t>108年2月</t>
  </si>
  <si>
    <t>108年3月</t>
  </si>
  <si>
    <t>108年4月</t>
  </si>
  <si>
    <t>108年5月</t>
  </si>
  <si>
    <t>108年6月</t>
  </si>
  <si>
    <t>108年7月</t>
  </si>
  <si>
    <t>108年8月</t>
  </si>
  <si>
    <t>108年9月</t>
  </si>
  <si>
    <t>108年10月</t>
  </si>
  <si>
    <t>108年11月</t>
  </si>
  <si>
    <t>108年12月</t>
  </si>
  <si>
    <t>109年1月</t>
    <phoneticPr fontId="5" type="noConversion"/>
  </si>
  <si>
    <t>109年2月</t>
  </si>
  <si>
    <t>年</t>
    <phoneticPr fontId="5" type="noConversion"/>
  </si>
  <si>
    <t>元旦</t>
    <phoneticPr fontId="5" type="noConversion"/>
  </si>
  <si>
    <t>和平日</t>
    <phoneticPr fontId="5" type="noConversion"/>
  </si>
  <si>
    <t>清明節</t>
    <phoneticPr fontId="5" type="noConversion"/>
  </si>
  <si>
    <t>端午節</t>
    <phoneticPr fontId="5" type="noConversion"/>
  </si>
  <si>
    <t>中秋節</t>
    <phoneticPr fontId="5" type="noConversion"/>
  </si>
  <si>
    <t>國慶日</t>
    <phoneticPr fontId="5" type="noConversion"/>
  </si>
  <si>
    <t>106年</t>
  </si>
  <si>
    <t>107年</t>
  </si>
  <si>
    <t>108年</t>
  </si>
  <si>
    <t>109年</t>
  </si>
  <si>
    <t>105年</t>
    <phoneticPr fontId="5" type="noConversion"/>
  </si>
  <si>
    <t>勞動節</t>
    <phoneticPr fontId="5" type="noConversion"/>
  </si>
  <si>
    <t>1月</t>
    <phoneticPr fontId="5" type="noConversion"/>
  </si>
  <si>
    <t>2月</t>
  </si>
  <si>
    <t>3月</t>
  </si>
  <si>
    <t>4月</t>
  </si>
  <si>
    <t>5月</t>
  </si>
  <si>
    <t>7月</t>
  </si>
  <si>
    <t>8月</t>
  </si>
  <si>
    <t>9月</t>
  </si>
  <si>
    <t>10月</t>
  </si>
  <si>
    <t>11月</t>
  </si>
  <si>
    <t>12月</t>
  </si>
  <si>
    <t>106年</t>
    <phoneticPr fontId="5" type="noConversion"/>
  </si>
  <si>
    <t>六日</t>
    <phoneticPr fontId="5" type="noConversion"/>
  </si>
  <si>
    <t>一例一休</t>
    <phoneticPr fontId="5" type="noConversion"/>
  </si>
  <si>
    <t>天數
（扣除春節放假2天）</t>
    <phoneticPr fontId="5" type="noConversion"/>
  </si>
  <si>
    <t>附表一、平日加班費</t>
    <phoneticPr fontId="5" type="noConversion"/>
  </si>
  <si>
    <t>月薪</t>
    <phoneticPr fontId="5" type="noConversion"/>
  </si>
  <si>
    <t>月薪</t>
    <phoneticPr fontId="5" type="noConversion"/>
  </si>
  <si>
    <t>一例一休</t>
    <phoneticPr fontId="5" type="noConversion"/>
  </si>
  <si>
    <t>每月休假</t>
    <phoneticPr fontId="5" type="noConversion"/>
  </si>
  <si>
    <t>每月休假</t>
    <phoneticPr fontId="5" type="noConversion"/>
  </si>
  <si>
    <t>加班費</t>
    <phoneticPr fontId="5" type="noConversion"/>
  </si>
  <si>
    <t>6月</t>
    <phoneticPr fontId="5" type="noConversion"/>
  </si>
  <si>
    <t>項目</t>
    <phoneticPr fontId="5" type="noConversion"/>
  </si>
  <si>
    <t>金額</t>
    <phoneticPr fontId="5" type="noConversion"/>
  </si>
  <si>
    <t>平日加班費（+）</t>
    <phoneticPr fontId="5" type="noConversion"/>
  </si>
  <si>
    <t>國定假日加班費（+）</t>
    <phoneticPr fontId="5" type="noConversion"/>
  </si>
  <si>
    <t>一例一休加班費（+）</t>
    <phoneticPr fontId="5" type="noConversion"/>
  </si>
  <si>
    <t>已領固定加班費（-）</t>
    <phoneticPr fontId="5" type="noConversion"/>
  </si>
  <si>
    <t>已領國定假日加班費（-）</t>
    <phoneticPr fontId="5" type="noConversion"/>
  </si>
  <si>
    <t>總計</t>
    <phoneticPr fontId="5" type="noConversion"/>
  </si>
  <si>
    <t>備註</t>
    <phoneticPr fontId="5" type="noConversion"/>
  </si>
  <si>
    <t>春節</t>
    <phoneticPr fontId="5" type="noConversion"/>
  </si>
  <si>
    <t>1月27日～2月1日
（共6天）</t>
    <phoneticPr fontId="5" type="noConversion"/>
  </si>
  <si>
    <t>2月15日～2月20日（共6天）</t>
    <phoneticPr fontId="5" type="noConversion"/>
  </si>
  <si>
    <t>2月2日～2月10日
（共9天）</t>
    <phoneticPr fontId="5" type="noConversion"/>
  </si>
  <si>
    <t>1月23日～1月29日
（共7天）</t>
    <phoneticPr fontId="5" type="noConversion"/>
  </si>
  <si>
    <t>105年8月-
106年3月</t>
    <phoneticPr fontId="5" type="noConversion"/>
  </si>
  <si>
    <t>106年4月-
108年1月</t>
    <phoneticPr fontId="5" type="noConversion"/>
  </si>
  <si>
    <t>108年1月-
109年2月</t>
    <phoneticPr fontId="5" type="noConversion"/>
  </si>
  <si>
    <t>月薪</t>
    <phoneticPr fontId="5" type="noConversion"/>
  </si>
  <si>
    <t>天數</t>
    <phoneticPr fontId="5" type="noConversion"/>
  </si>
  <si>
    <t>合計</t>
    <phoneticPr fontId="5" type="noConversion"/>
  </si>
  <si>
    <t xml:space="preserve">2月6日～2月14日
（共9天）
</t>
    <phoneticPr fontId="5" type="noConversion"/>
  </si>
  <si>
    <t>合計</t>
    <phoneticPr fontId="5" type="noConversion"/>
  </si>
  <si>
    <t xml:space="preserve">附表三、一例一休加班費
</t>
    <phoneticPr fontId="5" type="noConversion"/>
  </si>
  <si>
    <t>天數</t>
    <phoneticPr fontId="5" type="noConversion"/>
  </si>
  <si>
    <t>加班費</t>
    <phoneticPr fontId="5" type="noConversion"/>
  </si>
  <si>
    <r>
      <t xml:space="preserve">附表二、國定假日加班費
</t>
    </r>
    <r>
      <rPr>
        <b/>
        <sz val="12"/>
        <color theme="1"/>
        <rFont val="新細明體"/>
        <family val="1"/>
        <charset val="136"/>
        <scheme val="minor"/>
      </rPr>
      <t xml:space="preserve">
</t>
    </r>
    <phoneticPr fontId="5" type="noConversion"/>
  </si>
  <si>
    <t>當月
天數</t>
    <phoneticPr fontId="5" type="noConversion"/>
  </si>
  <si>
    <t>休假
天數</t>
    <phoneticPr fontId="5" type="noConversion"/>
  </si>
  <si>
    <t>出勤
天數</t>
    <phoneticPr fontId="5" type="noConversion"/>
  </si>
  <si>
    <t>前2小時加班費</t>
    <phoneticPr fontId="5" type="noConversion"/>
  </si>
  <si>
    <t>後2小時加班費</t>
    <phoneticPr fontId="5" type="noConversion"/>
  </si>
  <si>
    <t>加班費
合計</t>
    <phoneticPr fontId="5" type="noConversion"/>
  </si>
  <si>
    <t>月份</t>
    <phoneticPr fontId="5" type="noConversion"/>
  </si>
  <si>
    <t>104年12月-
105年8月</t>
    <phoneticPr fontId="5" type="noConversion"/>
  </si>
  <si>
    <t>日薪</t>
    <phoneticPr fontId="5" type="noConversion"/>
  </si>
  <si>
    <t>加班費
合計</t>
    <phoneticPr fontId="5" type="noConversion"/>
  </si>
  <si>
    <t>月份</t>
    <phoneticPr fontId="5" type="noConversion"/>
  </si>
  <si>
    <t>年度
小計</t>
    <phoneticPr fontId="5" type="noConversion"/>
  </si>
  <si>
    <t xml:space="preserve">加班費
</t>
    <phoneticPr fontId="5" type="noConversion"/>
  </si>
  <si>
    <t>日薪</t>
    <phoneticPr fontId="5" type="noConversion"/>
  </si>
  <si>
    <t>3H</t>
    <phoneticPr fontId="5" type="noConversion"/>
  </si>
  <si>
    <t>一、104年12月到105年8月工資以月薪28,000元計算（本院卷二P51）
二、雙方協議以原告整理的平日、國定假日、一例一休天數為計算簡化爭點。（本院卷二P115；原告附表於本院卷二 P35）
三、國定假日部分除了春節休2日其餘均沒有休息。（本院卷二P51）
四、原告主張國定假日出勤前8小時部分，請求按照核定日薪，依法律加給一天的工資。（本院卷二P52）
五、國定假日加班費計算式＝日薪×天數欄的天數</t>
    <phoneticPr fontId="5" type="noConversion"/>
  </si>
  <si>
    <t>國定假日出勤（前8小時部分）合計天數</t>
    <phoneticPr fontId="5" type="noConversion"/>
  </si>
  <si>
    <t>一、雙方同意104年12月到105年8月
    用月薪28,000元計算本案請求
    金額。（本院卷二P51）
二、雙方協議以原告整理的平日、
    國定假日、一例一休天數為計
    算簡化爭點。（本院卷二P115
    ；原告附表於本院卷二P31-
    33）
三、原告主張平日加班費，平日是
    區分8小時以及超過8小時部分
    ，超過8小時部分不管是平日或
    是國定假日、一例一休都是用
    平日之加班費率計算。（本院
    卷二P52）
四、加班費計算式：
  ※前2小時每小時加班費＝月薪÷
    240×4÷3（小數點無條件捨去）
  ※後2小時每小時加班費＝月薪÷
    240×5÷3（小數點無條件捨去）
  ※每日加班費＝前2小時加班費+
    後2小時加班費
  ※該月加班費＝每日加班費×該月
    天數
五、106年2月出勤天數應為24天，
    原告誤算為25天，被告也沒發
    現，此為顯然錯誤，本院職權
    予以更正。</t>
    <phoneticPr fontId="5" type="noConversion"/>
  </si>
  <si>
    <t>小計</t>
  </si>
  <si>
    <t>109年1月</t>
    <phoneticPr fontId="5" type="noConversion"/>
  </si>
  <si>
    <t>18.5H</t>
    <phoneticPr fontId="5" type="noConversion"/>
  </si>
  <si>
    <t>8.5H</t>
    <phoneticPr fontId="5" type="noConversion"/>
  </si>
  <si>
    <t>8H</t>
    <phoneticPr fontId="5" type="noConversion"/>
  </si>
  <si>
    <t>108年1月</t>
    <phoneticPr fontId="5" type="noConversion"/>
  </si>
  <si>
    <t>107年1月</t>
    <phoneticPr fontId="5" type="noConversion"/>
  </si>
  <si>
    <t>12H</t>
    <phoneticPr fontId="5" type="noConversion"/>
  </si>
  <si>
    <t>1.5H</t>
    <phoneticPr fontId="5" type="noConversion"/>
  </si>
  <si>
    <t>病1</t>
    <phoneticPr fontId="5" type="noConversion"/>
  </si>
  <si>
    <t>106年1月</t>
    <phoneticPr fontId="5" type="noConversion"/>
  </si>
  <si>
    <t>1+3.5H</t>
    <phoneticPr fontId="5" type="noConversion"/>
  </si>
  <si>
    <t>3+9H</t>
    <phoneticPr fontId="5" type="noConversion"/>
  </si>
  <si>
    <t>9H</t>
    <phoneticPr fontId="5" type="noConversion"/>
  </si>
  <si>
    <t>選舉</t>
    <phoneticPr fontId="5" type="noConversion"/>
  </si>
  <si>
    <t>105年1月</t>
    <phoneticPr fontId="5" type="noConversion"/>
  </si>
  <si>
    <t>A</t>
    <phoneticPr fontId="5" type="noConversion"/>
  </si>
  <si>
    <t>金額</t>
    <phoneticPr fontId="5" type="noConversion"/>
  </si>
  <si>
    <t>天</t>
    <phoneticPr fontId="5" type="noConversion"/>
  </si>
  <si>
    <t>時</t>
    <phoneticPr fontId="5" type="noConversion"/>
  </si>
  <si>
    <t>日</t>
    <phoneticPr fontId="5" type="noConversion"/>
  </si>
  <si>
    <t>補償金</t>
    <phoneticPr fontId="5" type="noConversion"/>
  </si>
  <si>
    <t>加班費</t>
    <phoneticPr fontId="5" type="noConversion"/>
  </si>
  <si>
    <t>固定</t>
    <phoneticPr fontId="5" type="noConversion"/>
  </si>
  <si>
    <t>小計</t>
    <phoneticPr fontId="5" type="noConversion"/>
  </si>
  <si>
    <t>請假</t>
    <phoneticPr fontId="5" type="noConversion"/>
  </si>
  <si>
    <t>假日加班</t>
    <phoneticPr fontId="5" type="noConversion"/>
  </si>
  <si>
    <t>總額</t>
    <phoneticPr fontId="5" type="noConversion"/>
  </si>
  <si>
    <t>獎勵金</t>
    <phoneticPr fontId="5" type="noConversion"/>
  </si>
  <si>
    <t>職務
加給</t>
    <phoneticPr fontId="5" type="noConversion"/>
  </si>
  <si>
    <t>安全維護獎金</t>
    <phoneticPr fontId="5" type="noConversion"/>
  </si>
  <si>
    <t>競業禁止</t>
    <phoneticPr fontId="5" type="noConversion"/>
  </si>
  <si>
    <t>國定假日</t>
    <phoneticPr fontId="5" type="noConversion"/>
  </si>
  <si>
    <t>全勤</t>
    <phoneticPr fontId="5" type="noConversion"/>
  </si>
  <si>
    <t>底薪</t>
    <phoneticPr fontId="5" type="noConversion"/>
  </si>
  <si>
    <t>基本工資</t>
    <phoneticPr fontId="5" type="noConversion"/>
  </si>
  <si>
    <t>月份</t>
    <phoneticPr fontId="5" type="noConversion"/>
  </si>
  <si>
    <t>附表五、薪資明細</t>
    <phoneticPr fontId="5" type="noConversion"/>
  </si>
  <si>
    <t>附表四、法院核算結果</t>
    <phoneticPr fontId="5" type="noConversion"/>
  </si>
  <si>
    <t xml:space="preserve">一、雙方同意104年12月到105年8月用月薪28,000元計算本案請求金額。（本院卷二P51）
二、雙方協議以原告整理的平日、國定假日、一例一休天數為計算簡化爭點。（本院卷二P115；原告附表於本院卷二P37）
三、一例一休除了月休4日外其餘均要服勞務（本院卷二P51）
四、一例一休的休息日、例假日出勤8小時的加班費原告同意由本院按照核定之日薪一倍去計算。（本院卷二P52）
五、原告請求一例一休期間，雖然國定假日為六、日之情形，但因雙方已就一例一休天數計算簡化爭點，且國定假日為六日本應補
    假，毋須扣除。
六、108年2月依原告主張一例一休於扣除春節4天後只有4天。（原告附表於本院卷二P37））
七、一例一休加班費計算式＝日薪×一例一休欄的天數
   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</si>
</sst>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,##0_ "/>
    <numFmt numFmtId="178" formatCode="m&quot;月&quot;d&quot;日&quot;"/>
  </numFmts>
  <fonts count="16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</font>
    <font>
      <b/>
      <sz val="14"/>
      <color theme="1"/>
      <name val="新細明體"/>
      <family val="1"/>
      <charset val="136"/>
    </font>
    <font>
      <sz val="14"/>
      <color theme="1"/>
      <name val="新細明體"/>
      <family val="1"/>
      <charset val="136"/>
    </font>
    <font>
      <sz val="12"/>
      <color rgb="FF006100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 applyNumberFormat="0" applyFont="0" applyBorder="0" applyAlignment="0" applyProtection="0">
      <alignment vertical="center"/>
    </xf>
    <xf numFmtId="0" fontId="3" fillId="3" borderId="0" applyNumberFormat="0" applyFon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2" borderId="0" applyNumberFormat="0" applyFont="0" applyBorder="0" applyAlignment="0" applyProtection="0">
      <alignment vertical="center"/>
    </xf>
    <xf numFmtId="0" fontId="11" fillId="5" borderId="0" applyNumberFormat="0" applyFon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0" fillId="0" borderId="5" xfId="0" applyBorder="1" applyAlignment="1">
      <alignment vertical="center" wrapText="1"/>
    </xf>
    <xf numFmtId="0" fontId="4" fillId="0" borderId="0" xfId="0" applyFont="1" applyBorder="1">
      <alignment vertical="center"/>
    </xf>
    <xf numFmtId="0" fontId="0" fillId="0" borderId="5" xfId="0" applyBorder="1">
      <alignment vertical="center"/>
    </xf>
    <xf numFmtId="0" fontId="0" fillId="0" borderId="4" xfId="0" applyBorder="1">
      <alignment vertical="center"/>
    </xf>
    <xf numFmtId="0" fontId="6" fillId="0" borderId="5" xfId="0" applyFont="1" applyBorder="1">
      <alignment vertical="center"/>
    </xf>
    <xf numFmtId="0" fontId="9" fillId="0" borderId="4" xfId="0" applyFont="1" applyBorder="1">
      <alignment vertical="center"/>
    </xf>
    <xf numFmtId="0" fontId="10" fillId="0" borderId="5" xfId="0" applyFont="1" applyBorder="1">
      <alignment vertical="center"/>
    </xf>
    <xf numFmtId="0" fontId="10" fillId="0" borderId="4" xfId="0" applyFont="1" applyBorder="1">
      <alignment vertical="center"/>
    </xf>
    <xf numFmtId="0" fontId="10" fillId="0" borderId="7" xfId="0" applyFont="1" applyBorder="1">
      <alignment vertical="center"/>
    </xf>
    <xf numFmtId="0" fontId="10" fillId="0" borderId="8" xfId="0" applyFont="1" applyBorder="1">
      <alignment vertical="center"/>
    </xf>
    <xf numFmtId="0" fontId="0" fillId="0" borderId="4" xfId="0" applyBorder="1" applyAlignment="1">
      <alignment vertical="center" wrapText="1"/>
    </xf>
    <xf numFmtId="0" fontId="10" fillId="3" borderId="4" xfId="1" applyFont="1" applyBorder="1">
      <alignment vertical="center"/>
    </xf>
    <xf numFmtId="0" fontId="10" fillId="5" borderId="4" xfId="4" applyFont="1" applyBorder="1">
      <alignment vertical="center"/>
    </xf>
    <xf numFmtId="177" fontId="10" fillId="3" borderId="5" xfId="1" applyNumberFormat="1" applyFont="1" applyBorder="1">
      <alignment vertical="center"/>
    </xf>
    <xf numFmtId="177" fontId="10" fillId="0" borderId="5" xfId="0" applyNumberFormat="1" applyFont="1" applyBorder="1">
      <alignment vertical="center"/>
    </xf>
    <xf numFmtId="177" fontId="10" fillId="5" borderId="5" xfId="4" applyNumberFormat="1" applyFont="1" applyBorder="1">
      <alignment vertical="center"/>
    </xf>
    <xf numFmtId="177" fontId="10" fillId="0" borderId="8" xfId="0" applyNumberFormat="1" applyFont="1" applyBorder="1">
      <alignment vertical="center"/>
    </xf>
    <xf numFmtId="177" fontId="1" fillId="4" borderId="6" xfId="2" applyNumberFormat="1" applyBorder="1">
      <alignment vertical="center"/>
    </xf>
    <xf numFmtId="0" fontId="0" fillId="0" borderId="7" xfId="0" applyBorder="1">
      <alignment vertical="center"/>
    </xf>
    <xf numFmtId="0" fontId="0" fillId="0" borderId="5" xfId="0" applyFont="1" applyBorder="1" applyAlignment="1">
      <alignment vertical="center" wrapText="1"/>
    </xf>
    <xf numFmtId="0" fontId="1" fillId="0" borderId="5" xfId="0" applyFont="1" applyBorder="1">
      <alignment vertical="center"/>
    </xf>
    <xf numFmtId="0" fontId="1" fillId="0" borderId="5" xfId="0" applyFont="1" applyBorder="1" applyAlignment="1">
      <alignment vertical="center" wrapText="1"/>
    </xf>
    <xf numFmtId="177" fontId="0" fillId="0" borderId="0" xfId="0" applyNumberFormat="1">
      <alignment vertical="center"/>
    </xf>
    <xf numFmtId="177" fontId="0" fillId="0" borderId="6" xfId="0" applyNumberFormat="1" applyBorder="1">
      <alignment vertical="center"/>
    </xf>
    <xf numFmtId="177" fontId="0" fillId="0" borderId="9" xfId="0" applyNumberFormat="1" applyBorder="1">
      <alignment vertical="center"/>
    </xf>
    <xf numFmtId="177" fontId="10" fillId="0" borderId="5" xfId="0" applyNumberFormat="1" applyFont="1" applyBorder="1" applyAlignment="1">
      <alignment vertical="center" wrapText="1"/>
    </xf>
    <xf numFmtId="0" fontId="0" fillId="0" borderId="5" xfId="0" applyFill="1" applyBorder="1">
      <alignment vertical="center"/>
    </xf>
    <xf numFmtId="177" fontId="1" fillId="4" borderId="5" xfId="2" applyNumberFormat="1" applyBorder="1" applyAlignment="1">
      <alignment vertical="center"/>
    </xf>
    <xf numFmtId="177" fontId="1" fillId="7" borderId="5" xfId="6" applyNumberFormat="1" applyBorder="1">
      <alignment vertical="center"/>
    </xf>
    <xf numFmtId="177" fontId="1" fillId="6" borderId="5" xfId="5" applyNumberFormat="1" applyBorder="1">
      <alignment vertical="center"/>
    </xf>
    <xf numFmtId="177" fontId="1" fillId="0" borderId="5" xfId="0" applyNumberFormat="1" applyFont="1" applyBorder="1">
      <alignment vertical="center"/>
    </xf>
    <xf numFmtId="0" fontId="0" fillId="0" borderId="6" xfId="0" applyFont="1" applyBorder="1" applyAlignment="1">
      <alignment vertical="center" wrapText="1"/>
    </xf>
    <xf numFmtId="177" fontId="1" fillId="0" borderId="6" xfId="0" applyNumberFormat="1" applyFont="1" applyBorder="1">
      <alignment vertical="center"/>
    </xf>
    <xf numFmtId="177" fontId="0" fillId="0" borderId="5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0" fontId="1" fillId="4" borderId="5" xfId="2" applyBorder="1" applyAlignment="1">
      <alignment vertical="center"/>
    </xf>
    <xf numFmtId="0" fontId="0" fillId="0" borderId="5" xfId="0" applyBorder="1" applyAlignment="1">
      <alignment vertical="center"/>
    </xf>
    <xf numFmtId="0" fontId="8" fillId="0" borderId="0" xfId="0" applyFont="1" applyBorder="1">
      <alignment vertical="center"/>
    </xf>
    <xf numFmtId="177" fontId="4" fillId="0" borderId="0" xfId="0" applyNumberFormat="1" applyFont="1" applyBorder="1">
      <alignment vertical="center"/>
    </xf>
    <xf numFmtId="0" fontId="0" fillId="0" borderId="0" xfId="0" applyBorder="1" applyAlignment="1">
      <alignment vertical="center"/>
    </xf>
    <xf numFmtId="0" fontId="0" fillId="0" borderId="5" xfId="0" applyNumberForma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178" fontId="0" fillId="0" borderId="5" xfId="0" applyNumberFormat="1" applyFont="1" applyBorder="1" applyAlignment="1">
      <alignment horizontal="center" vertical="top"/>
    </xf>
    <xf numFmtId="178" fontId="0" fillId="0" borderId="5" xfId="0" applyNumberFormat="1" applyFont="1" applyBorder="1" applyAlignment="1">
      <alignment horizontal="center" vertical="top" wrapText="1"/>
    </xf>
    <xf numFmtId="178" fontId="0" fillId="0" borderId="5" xfId="0" applyNumberFormat="1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178" fontId="0" fillId="0" borderId="5" xfId="0" applyNumberFormat="1" applyBorder="1" applyAlignment="1">
      <alignment horizontal="center" vertical="top" wrapText="1"/>
    </xf>
    <xf numFmtId="0" fontId="0" fillId="0" borderId="0" xfId="0" applyAlignment="1">
      <alignment horizontal="right" vertical="top"/>
    </xf>
    <xf numFmtId="0" fontId="1" fillId="0" borderId="8" xfId="0" applyNumberFormat="1" applyFont="1" applyBorder="1" applyAlignment="1">
      <alignment horizontal="center" vertical="top"/>
    </xf>
    <xf numFmtId="0" fontId="0" fillId="0" borderId="6" xfId="0" applyBorder="1">
      <alignment vertical="center"/>
    </xf>
    <xf numFmtId="0" fontId="0" fillId="0" borderId="5" xfId="0" applyBorder="1" applyAlignment="1">
      <alignment vertical="center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>
      <alignment vertical="center"/>
    </xf>
    <xf numFmtId="177" fontId="9" fillId="2" borderId="8" xfId="3" applyNumberFormat="1" applyFont="1" applyBorder="1">
      <alignment vertical="center"/>
    </xf>
    <xf numFmtId="177" fontId="0" fillId="0" borderId="6" xfId="0" applyNumberFormat="1" applyFill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176" fontId="0" fillId="0" borderId="5" xfId="0" applyNumberFormat="1" applyBorder="1" applyAlignment="1">
      <alignment horizontal="right" vertical="center"/>
    </xf>
    <xf numFmtId="176" fontId="0" fillId="0" borderId="5" xfId="0" applyNumberFormat="1" applyFill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Font="1" applyBorder="1" applyAlignment="1">
      <alignment horizontal="center" wrapText="1"/>
    </xf>
    <xf numFmtId="0" fontId="0" fillId="0" borderId="11" xfId="0" applyFont="1" applyBorder="1" applyAlignment="1">
      <alignment vertical="center" wrapText="1"/>
    </xf>
    <xf numFmtId="0" fontId="0" fillId="0" borderId="11" xfId="0" applyBorder="1">
      <alignment vertical="center"/>
    </xf>
    <xf numFmtId="0" fontId="0" fillId="0" borderId="11" xfId="0" applyBorder="1" applyAlignment="1">
      <alignment vertical="center"/>
    </xf>
    <xf numFmtId="0" fontId="1" fillId="0" borderId="0" xfId="7">
      <alignment vertical="center"/>
    </xf>
    <xf numFmtId="0" fontId="1" fillId="0" borderId="5" xfId="7" applyBorder="1">
      <alignment vertical="center"/>
    </xf>
    <xf numFmtId="177" fontId="1" fillId="0" borderId="5" xfId="7" applyNumberFormat="1" applyBorder="1">
      <alignment vertical="center"/>
    </xf>
    <xf numFmtId="0" fontId="1" fillId="0" borderId="4" xfId="7" applyBorder="1">
      <alignment vertical="center"/>
    </xf>
    <xf numFmtId="177" fontId="1" fillId="4" borderId="5" xfId="2" applyNumberFormat="1" applyBorder="1">
      <alignment vertical="center"/>
    </xf>
    <xf numFmtId="0" fontId="15" fillId="0" borderId="5" xfId="7" applyFont="1" applyBorder="1">
      <alignment vertical="center"/>
    </xf>
    <xf numFmtId="0" fontId="1" fillId="0" borderId="7" xfId="7" applyFill="1" applyBorder="1">
      <alignment vertical="center"/>
    </xf>
    <xf numFmtId="0" fontId="1" fillId="0" borderId="8" xfId="7" applyBorder="1">
      <alignment vertical="center"/>
    </xf>
    <xf numFmtId="177" fontId="1" fillId="0" borderId="8" xfId="7" applyNumberFormat="1" applyBorder="1">
      <alignment vertical="center"/>
    </xf>
    <xf numFmtId="177" fontId="1" fillId="0" borderId="0" xfId="7" applyNumberFormat="1">
      <alignment vertical="center"/>
    </xf>
    <xf numFmtId="0" fontId="12" fillId="0" borderId="6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/>
    </xf>
    <xf numFmtId="0" fontId="13" fillId="0" borderId="9" xfId="0" applyFont="1" applyBorder="1" applyAlignment="1">
      <alignment horizontal="left" vertical="top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" fillId="4" borderId="5" xfId="2" applyBorder="1" applyAlignment="1">
      <alignment horizontal="center" vertical="center"/>
    </xf>
    <xf numFmtId="0" fontId="1" fillId="4" borderId="8" xfId="2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177" fontId="7" fillId="4" borderId="6" xfId="2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12" fillId="0" borderId="7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/>
    </xf>
    <xf numFmtId="0" fontId="10" fillId="0" borderId="12" xfId="0" applyFont="1" applyBorder="1" applyAlignment="1">
      <alignment horizontal="left" vertical="top"/>
    </xf>
    <xf numFmtId="0" fontId="10" fillId="0" borderId="9" xfId="0" applyFont="1" applyBorder="1" applyAlignment="1">
      <alignment horizontal="left" vertical="top"/>
    </xf>
    <xf numFmtId="0" fontId="7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5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vertical="center"/>
    </xf>
    <xf numFmtId="0" fontId="7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177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77" fontId="7" fillId="4" borderId="5" xfId="2" applyNumberFormat="1" applyFont="1" applyBorder="1" applyAlignment="1">
      <alignment horizontal="center" vertical="center"/>
    </xf>
    <xf numFmtId="0" fontId="7" fillId="4" borderId="5" xfId="2" applyFont="1" applyBorder="1" applyAlignment="1">
      <alignment horizontal="center" vertical="center"/>
    </xf>
    <xf numFmtId="0" fontId="7" fillId="4" borderId="11" xfId="2" applyFont="1" applyBorder="1" applyAlignment="1">
      <alignment horizontal="center" vertical="center"/>
    </xf>
    <xf numFmtId="0" fontId="7" fillId="4" borderId="6" xfId="2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1" xfId="7" applyFont="1" applyBorder="1" applyAlignment="1">
      <alignment vertical="center"/>
    </xf>
    <xf numFmtId="0" fontId="7" fillId="0" borderId="2" xfId="7" applyFont="1" applyBorder="1" applyAlignment="1">
      <alignment vertical="center"/>
    </xf>
    <xf numFmtId="0" fontId="7" fillId="0" borderId="3" xfId="7" applyFont="1" applyBorder="1" applyAlignment="1">
      <alignment vertical="center"/>
    </xf>
    <xf numFmtId="0" fontId="1" fillId="0" borderId="4" xfId="7" applyBorder="1" applyAlignment="1">
      <alignment vertical="center"/>
    </xf>
    <xf numFmtId="0" fontId="1" fillId="0" borderId="5" xfId="7" applyBorder="1" applyAlignment="1">
      <alignment vertical="center"/>
    </xf>
    <xf numFmtId="0" fontId="1" fillId="0" borderId="5" xfId="7" applyBorder="1" applyAlignment="1">
      <alignment vertical="center" wrapText="1"/>
    </xf>
    <xf numFmtId="0" fontId="1" fillId="4" borderId="5" xfId="2" applyBorder="1" applyAlignment="1">
      <alignment vertical="center"/>
    </xf>
    <xf numFmtId="0" fontId="0" fillId="3" borderId="6" xfId="8" applyFont="1" applyBorder="1">
      <alignment vertical="center"/>
    </xf>
    <xf numFmtId="0" fontId="14" fillId="3" borderId="6" xfId="8" applyFont="1" applyBorder="1">
      <alignment vertical="center"/>
    </xf>
    <xf numFmtId="177" fontId="14" fillId="3" borderId="6" xfId="8" applyNumberFormat="1" applyFont="1" applyBorder="1">
      <alignment vertical="center"/>
    </xf>
    <xf numFmtId="0" fontId="1" fillId="0" borderId="9" xfId="7" applyBorder="1">
      <alignment vertical="center"/>
    </xf>
  </cellXfs>
  <cellStyles count="10">
    <cellStyle name="20% - 輔色2" xfId="2" builtinId="34"/>
    <cellStyle name="20% - 輔色4" xfId="5" builtinId="42"/>
    <cellStyle name="20% - 輔色6" xfId="6" builtinId="50"/>
    <cellStyle name="一般" xfId="0" builtinId="0"/>
    <cellStyle name="一般 2" xfId="7"/>
    <cellStyle name="中等" xfId="1" builtinId="28" customBuiltin="1"/>
    <cellStyle name="中等 2" xfId="8"/>
    <cellStyle name="好" xfId="4" builtinId="26" customBuiltin="1"/>
    <cellStyle name="好 2" xfId="9"/>
    <cellStyle name="壞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zoomScale="85" zoomScaleNormal="85" workbookViewId="0">
      <selection activeCell="M16" sqref="M16"/>
    </sheetView>
  </sheetViews>
  <sheetFormatPr defaultRowHeight="16.2"/>
  <cols>
    <col min="1" max="1" width="12.77734375" style="2" customWidth="1"/>
    <col min="2" max="2" width="12.77734375" style="39" customWidth="1"/>
    <col min="3" max="5" width="7.77734375" style="2" customWidth="1"/>
    <col min="6" max="7" width="10.77734375" style="2" customWidth="1"/>
    <col min="8" max="8" width="12.77734375" style="39" customWidth="1"/>
    <col min="9" max="9" width="41.44140625" style="2" customWidth="1"/>
    <col min="10" max="19" width="10.77734375" style="2" customWidth="1"/>
    <col min="20" max="16384" width="8.88671875" style="2"/>
  </cols>
  <sheetData>
    <row r="1" spans="1:9" s="38" customFormat="1" ht="34.950000000000003" customHeight="1">
      <c r="A1" s="78" t="s">
        <v>80</v>
      </c>
      <c r="B1" s="79"/>
      <c r="C1" s="79"/>
      <c r="D1" s="79"/>
      <c r="E1" s="79"/>
      <c r="F1" s="79"/>
      <c r="G1" s="79"/>
      <c r="H1" s="79"/>
      <c r="I1" s="80"/>
    </row>
    <row r="2" spans="1:9" ht="55.8" customHeight="1">
      <c r="A2" s="8" t="s">
        <v>0</v>
      </c>
      <c r="B2" s="15" t="s">
        <v>81</v>
      </c>
      <c r="C2" s="53" t="s">
        <v>114</v>
      </c>
      <c r="D2" s="53" t="s">
        <v>115</v>
      </c>
      <c r="E2" s="53" t="s">
        <v>116</v>
      </c>
      <c r="F2" s="53" t="s">
        <v>117</v>
      </c>
      <c r="G2" s="53" t="s">
        <v>118</v>
      </c>
      <c r="H2" s="26" t="s">
        <v>119</v>
      </c>
      <c r="I2" s="54" t="s">
        <v>96</v>
      </c>
    </row>
    <row r="3" spans="1:9" ht="16.2" customHeight="1">
      <c r="A3" s="12" t="s">
        <v>1</v>
      </c>
      <c r="B3" s="14">
        <v>28000</v>
      </c>
      <c r="C3" s="7">
        <v>21</v>
      </c>
      <c r="D3" s="7">
        <v>3</v>
      </c>
      <c r="E3" s="7">
        <f t="shared" ref="E3:E52" si="0">C3-D3</f>
        <v>18</v>
      </c>
      <c r="F3" s="7">
        <f>ROUNDUP(B3/240*4/3,0)*2</f>
        <v>312</v>
      </c>
      <c r="G3" s="7">
        <f>ROUNDUP(B3/240*5/3,0)*2</f>
        <v>390</v>
      </c>
      <c r="H3" s="15">
        <f>(F3+G3)*E3</f>
        <v>12636</v>
      </c>
      <c r="I3" s="75" t="s">
        <v>131</v>
      </c>
    </row>
    <row r="4" spans="1:9" ht="19.8">
      <c r="A4" s="12" t="s">
        <v>2</v>
      </c>
      <c r="B4" s="14">
        <v>28000</v>
      </c>
      <c r="C4" s="7">
        <v>31</v>
      </c>
      <c r="D4" s="7">
        <v>4</v>
      </c>
      <c r="E4" s="7">
        <f t="shared" si="0"/>
        <v>27</v>
      </c>
      <c r="F4" s="7">
        <f t="shared" ref="F4:F53" si="1">ROUNDUP(B4/240*4/3,0)*2</f>
        <v>312</v>
      </c>
      <c r="G4" s="7">
        <f t="shared" ref="G4:G53" si="2">ROUNDUP(B4/240*5/3,0)*2</f>
        <v>390</v>
      </c>
      <c r="H4" s="15">
        <f t="shared" ref="H4:H53" si="3">(F4+G4)*E4</f>
        <v>18954</v>
      </c>
      <c r="I4" s="76"/>
    </row>
    <row r="5" spans="1:9" ht="19.8">
      <c r="A5" s="12" t="s">
        <v>3</v>
      </c>
      <c r="B5" s="14">
        <v>28000</v>
      </c>
      <c r="C5" s="7">
        <v>29</v>
      </c>
      <c r="D5" s="7">
        <v>4</v>
      </c>
      <c r="E5" s="7">
        <f t="shared" si="0"/>
        <v>25</v>
      </c>
      <c r="F5" s="7">
        <f t="shared" si="1"/>
        <v>312</v>
      </c>
      <c r="G5" s="7">
        <f t="shared" si="2"/>
        <v>390</v>
      </c>
      <c r="H5" s="15">
        <f t="shared" si="3"/>
        <v>17550</v>
      </c>
      <c r="I5" s="76"/>
    </row>
    <row r="6" spans="1:9" ht="19.8">
      <c r="A6" s="12" t="s">
        <v>4</v>
      </c>
      <c r="B6" s="14">
        <v>28000</v>
      </c>
      <c r="C6" s="7">
        <v>31</v>
      </c>
      <c r="D6" s="7">
        <v>4</v>
      </c>
      <c r="E6" s="7">
        <f t="shared" si="0"/>
        <v>27</v>
      </c>
      <c r="F6" s="7">
        <f t="shared" si="1"/>
        <v>312</v>
      </c>
      <c r="G6" s="7">
        <f t="shared" si="2"/>
        <v>390</v>
      </c>
      <c r="H6" s="15">
        <f t="shared" si="3"/>
        <v>18954</v>
      </c>
      <c r="I6" s="76"/>
    </row>
    <row r="7" spans="1:9" ht="19.8">
      <c r="A7" s="12" t="s">
        <v>5</v>
      </c>
      <c r="B7" s="14">
        <v>28000</v>
      </c>
      <c r="C7" s="7">
        <v>30</v>
      </c>
      <c r="D7" s="7">
        <v>4</v>
      </c>
      <c r="E7" s="7">
        <f t="shared" si="0"/>
        <v>26</v>
      </c>
      <c r="F7" s="7">
        <f t="shared" si="1"/>
        <v>312</v>
      </c>
      <c r="G7" s="7">
        <f t="shared" si="2"/>
        <v>390</v>
      </c>
      <c r="H7" s="15">
        <f t="shared" si="3"/>
        <v>18252</v>
      </c>
      <c r="I7" s="76"/>
    </row>
    <row r="8" spans="1:9" ht="19.8">
      <c r="A8" s="12" t="s">
        <v>6</v>
      </c>
      <c r="B8" s="14">
        <v>28000</v>
      </c>
      <c r="C8" s="7">
        <v>31</v>
      </c>
      <c r="D8" s="7">
        <v>4</v>
      </c>
      <c r="E8" s="7">
        <f t="shared" si="0"/>
        <v>27</v>
      </c>
      <c r="F8" s="7">
        <f t="shared" si="1"/>
        <v>312</v>
      </c>
      <c r="G8" s="7">
        <f t="shared" si="2"/>
        <v>390</v>
      </c>
      <c r="H8" s="15">
        <f t="shared" si="3"/>
        <v>18954</v>
      </c>
      <c r="I8" s="76"/>
    </row>
    <row r="9" spans="1:9" ht="19.8">
      <c r="A9" s="12" t="s">
        <v>7</v>
      </c>
      <c r="B9" s="14">
        <v>28000</v>
      </c>
      <c r="C9" s="7">
        <v>30</v>
      </c>
      <c r="D9" s="7">
        <v>4</v>
      </c>
      <c r="E9" s="7">
        <f t="shared" si="0"/>
        <v>26</v>
      </c>
      <c r="F9" s="7">
        <f t="shared" si="1"/>
        <v>312</v>
      </c>
      <c r="G9" s="7">
        <f t="shared" si="2"/>
        <v>390</v>
      </c>
      <c r="H9" s="15">
        <f t="shared" si="3"/>
        <v>18252</v>
      </c>
      <c r="I9" s="76"/>
    </row>
    <row r="10" spans="1:9" ht="19.8">
      <c r="A10" s="12" t="s">
        <v>8</v>
      </c>
      <c r="B10" s="14">
        <v>28000</v>
      </c>
      <c r="C10" s="7">
        <v>31</v>
      </c>
      <c r="D10" s="7">
        <v>4</v>
      </c>
      <c r="E10" s="7">
        <f t="shared" si="0"/>
        <v>27</v>
      </c>
      <c r="F10" s="7">
        <f t="shared" si="1"/>
        <v>312</v>
      </c>
      <c r="G10" s="7">
        <f t="shared" si="2"/>
        <v>390</v>
      </c>
      <c r="H10" s="15">
        <f t="shared" si="3"/>
        <v>18954</v>
      </c>
      <c r="I10" s="76"/>
    </row>
    <row r="11" spans="1:9" ht="19.8">
      <c r="A11" s="12" t="s">
        <v>9</v>
      </c>
      <c r="B11" s="14">
        <v>28000</v>
      </c>
      <c r="C11" s="7">
        <v>31</v>
      </c>
      <c r="D11" s="7">
        <v>4</v>
      </c>
      <c r="E11" s="7">
        <f t="shared" si="0"/>
        <v>27</v>
      </c>
      <c r="F11" s="7">
        <f t="shared" si="1"/>
        <v>312</v>
      </c>
      <c r="G11" s="7">
        <f t="shared" si="2"/>
        <v>390</v>
      </c>
      <c r="H11" s="15">
        <f t="shared" si="3"/>
        <v>18954</v>
      </c>
      <c r="I11" s="76"/>
    </row>
    <row r="12" spans="1:9" ht="19.8">
      <c r="A12" s="8" t="s">
        <v>10</v>
      </c>
      <c r="B12" s="15">
        <v>29500</v>
      </c>
      <c r="C12" s="7">
        <v>30</v>
      </c>
      <c r="D12" s="7">
        <v>4</v>
      </c>
      <c r="E12" s="7">
        <f t="shared" si="0"/>
        <v>26</v>
      </c>
      <c r="F12" s="7">
        <f t="shared" si="1"/>
        <v>328</v>
      </c>
      <c r="G12" s="7">
        <f t="shared" si="2"/>
        <v>410</v>
      </c>
      <c r="H12" s="15">
        <f t="shared" si="3"/>
        <v>19188</v>
      </c>
      <c r="I12" s="76"/>
    </row>
    <row r="13" spans="1:9" ht="19.8">
      <c r="A13" s="8" t="s">
        <v>11</v>
      </c>
      <c r="B13" s="15">
        <v>29500</v>
      </c>
      <c r="C13" s="7">
        <v>31</v>
      </c>
      <c r="D13" s="7">
        <v>4</v>
      </c>
      <c r="E13" s="7">
        <f t="shared" si="0"/>
        <v>27</v>
      </c>
      <c r="F13" s="7">
        <f t="shared" si="1"/>
        <v>328</v>
      </c>
      <c r="G13" s="7">
        <f t="shared" si="2"/>
        <v>410</v>
      </c>
      <c r="H13" s="15">
        <f t="shared" si="3"/>
        <v>19926</v>
      </c>
      <c r="I13" s="76"/>
    </row>
    <row r="14" spans="1:9" ht="19.8">
      <c r="A14" s="8" t="s">
        <v>12</v>
      </c>
      <c r="B14" s="15">
        <v>29500</v>
      </c>
      <c r="C14" s="7">
        <v>30</v>
      </c>
      <c r="D14" s="7">
        <v>4</v>
      </c>
      <c r="E14" s="7">
        <f t="shared" si="0"/>
        <v>26</v>
      </c>
      <c r="F14" s="7">
        <f t="shared" si="1"/>
        <v>328</v>
      </c>
      <c r="G14" s="7">
        <f t="shared" si="2"/>
        <v>410</v>
      </c>
      <c r="H14" s="15">
        <f t="shared" si="3"/>
        <v>19188</v>
      </c>
      <c r="I14" s="76"/>
    </row>
    <row r="15" spans="1:9" ht="19.8">
      <c r="A15" s="8" t="s">
        <v>13</v>
      </c>
      <c r="B15" s="15">
        <v>29500</v>
      </c>
      <c r="C15" s="7">
        <v>31</v>
      </c>
      <c r="D15" s="7">
        <v>4</v>
      </c>
      <c r="E15" s="7">
        <f t="shared" si="0"/>
        <v>27</v>
      </c>
      <c r="F15" s="7">
        <f t="shared" si="1"/>
        <v>328</v>
      </c>
      <c r="G15" s="7">
        <f t="shared" si="2"/>
        <v>410</v>
      </c>
      <c r="H15" s="15">
        <f t="shared" si="3"/>
        <v>19926</v>
      </c>
      <c r="I15" s="76"/>
    </row>
    <row r="16" spans="1:9" ht="19.8">
      <c r="A16" s="8" t="s">
        <v>14</v>
      </c>
      <c r="B16" s="15">
        <v>29500</v>
      </c>
      <c r="C16" s="7">
        <v>31</v>
      </c>
      <c r="D16" s="7">
        <v>4</v>
      </c>
      <c r="E16" s="7">
        <f t="shared" si="0"/>
        <v>27</v>
      </c>
      <c r="F16" s="7">
        <f t="shared" si="1"/>
        <v>328</v>
      </c>
      <c r="G16" s="7">
        <f t="shared" si="2"/>
        <v>410</v>
      </c>
      <c r="H16" s="15">
        <f t="shared" si="3"/>
        <v>19926</v>
      </c>
      <c r="I16" s="76"/>
    </row>
    <row r="17" spans="1:9" ht="19.8" customHeight="1">
      <c r="A17" s="8" t="s">
        <v>15</v>
      </c>
      <c r="B17" s="15">
        <v>29500</v>
      </c>
      <c r="C17" s="7">
        <v>28</v>
      </c>
      <c r="D17" s="7">
        <v>4</v>
      </c>
      <c r="E17" s="7">
        <v>24</v>
      </c>
      <c r="F17" s="7">
        <f t="shared" si="1"/>
        <v>328</v>
      </c>
      <c r="G17" s="7">
        <f t="shared" si="2"/>
        <v>410</v>
      </c>
      <c r="H17" s="15">
        <f t="shared" si="3"/>
        <v>17712</v>
      </c>
      <c r="I17" s="76"/>
    </row>
    <row r="18" spans="1:9" ht="19.8">
      <c r="A18" s="8" t="s">
        <v>16</v>
      </c>
      <c r="B18" s="15">
        <v>29500</v>
      </c>
      <c r="C18" s="7">
        <v>31</v>
      </c>
      <c r="D18" s="7">
        <v>4</v>
      </c>
      <c r="E18" s="7">
        <f t="shared" si="0"/>
        <v>27</v>
      </c>
      <c r="F18" s="7">
        <f t="shared" si="1"/>
        <v>328</v>
      </c>
      <c r="G18" s="7">
        <f t="shared" si="2"/>
        <v>410</v>
      </c>
      <c r="H18" s="15">
        <f t="shared" si="3"/>
        <v>19926</v>
      </c>
      <c r="I18" s="76"/>
    </row>
    <row r="19" spans="1:9" ht="19.8">
      <c r="A19" s="13" t="s">
        <v>17</v>
      </c>
      <c r="B19" s="16">
        <v>32500</v>
      </c>
      <c r="C19" s="7">
        <v>30</v>
      </c>
      <c r="D19" s="7">
        <v>4</v>
      </c>
      <c r="E19" s="7">
        <f t="shared" si="0"/>
        <v>26</v>
      </c>
      <c r="F19" s="7">
        <f t="shared" si="1"/>
        <v>362</v>
      </c>
      <c r="G19" s="7">
        <f t="shared" si="2"/>
        <v>452</v>
      </c>
      <c r="H19" s="15">
        <f t="shared" si="3"/>
        <v>21164</v>
      </c>
      <c r="I19" s="76"/>
    </row>
    <row r="20" spans="1:9" ht="19.8">
      <c r="A20" s="13" t="s">
        <v>18</v>
      </c>
      <c r="B20" s="16">
        <v>32500</v>
      </c>
      <c r="C20" s="7">
        <v>31</v>
      </c>
      <c r="D20" s="7">
        <v>4</v>
      </c>
      <c r="E20" s="7">
        <f t="shared" si="0"/>
        <v>27</v>
      </c>
      <c r="F20" s="7">
        <f t="shared" si="1"/>
        <v>362</v>
      </c>
      <c r="G20" s="7">
        <f t="shared" si="2"/>
        <v>452</v>
      </c>
      <c r="H20" s="15">
        <f t="shared" si="3"/>
        <v>21978</v>
      </c>
      <c r="I20" s="76"/>
    </row>
    <row r="21" spans="1:9" ht="19.8">
      <c r="A21" s="13" t="s">
        <v>19</v>
      </c>
      <c r="B21" s="16">
        <v>32500</v>
      </c>
      <c r="C21" s="7">
        <v>30</v>
      </c>
      <c r="D21" s="7">
        <v>4</v>
      </c>
      <c r="E21" s="7">
        <f t="shared" si="0"/>
        <v>26</v>
      </c>
      <c r="F21" s="7">
        <f t="shared" si="1"/>
        <v>362</v>
      </c>
      <c r="G21" s="7">
        <f t="shared" si="2"/>
        <v>452</v>
      </c>
      <c r="H21" s="15">
        <f t="shared" si="3"/>
        <v>21164</v>
      </c>
      <c r="I21" s="76"/>
    </row>
    <row r="22" spans="1:9" ht="19.8">
      <c r="A22" s="13" t="s">
        <v>20</v>
      </c>
      <c r="B22" s="16">
        <v>32500</v>
      </c>
      <c r="C22" s="7">
        <v>31</v>
      </c>
      <c r="D22" s="7">
        <v>4</v>
      </c>
      <c r="E22" s="7">
        <f t="shared" si="0"/>
        <v>27</v>
      </c>
      <c r="F22" s="7">
        <f t="shared" si="1"/>
        <v>362</v>
      </c>
      <c r="G22" s="7">
        <f t="shared" si="2"/>
        <v>452</v>
      </c>
      <c r="H22" s="15">
        <f t="shared" si="3"/>
        <v>21978</v>
      </c>
      <c r="I22" s="76"/>
    </row>
    <row r="23" spans="1:9" ht="19.8">
      <c r="A23" s="13" t="s">
        <v>21</v>
      </c>
      <c r="B23" s="16">
        <v>32500</v>
      </c>
      <c r="C23" s="7">
        <v>31</v>
      </c>
      <c r="D23" s="7">
        <v>4</v>
      </c>
      <c r="E23" s="7">
        <f t="shared" si="0"/>
        <v>27</v>
      </c>
      <c r="F23" s="7">
        <f t="shared" si="1"/>
        <v>362</v>
      </c>
      <c r="G23" s="7">
        <f t="shared" si="2"/>
        <v>452</v>
      </c>
      <c r="H23" s="15">
        <f t="shared" si="3"/>
        <v>21978</v>
      </c>
      <c r="I23" s="76"/>
    </row>
    <row r="24" spans="1:9" ht="19.8">
      <c r="A24" s="13" t="s">
        <v>22</v>
      </c>
      <c r="B24" s="16">
        <v>32500</v>
      </c>
      <c r="C24" s="7">
        <v>30</v>
      </c>
      <c r="D24" s="7">
        <v>4</v>
      </c>
      <c r="E24" s="7">
        <f t="shared" si="0"/>
        <v>26</v>
      </c>
      <c r="F24" s="7">
        <f t="shared" si="1"/>
        <v>362</v>
      </c>
      <c r="G24" s="7">
        <f t="shared" si="2"/>
        <v>452</v>
      </c>
      <c r="H24" s="15">
        <f t="shared" si="3"/>
        <v>21164</v>
      </c>
      <c r="I24" s="76"/>
    </row>
    <row r="25" spans="1:9" ht="19.8">
      <c r="A25" s="13" t="s">
        <v>23</v>
      </c>
      <c r="B25" s="16">
        <v>32500</v>
      </c>
      <c r="C25" s="7">
        <v>31</v>
      </c>
      <c r="D25" s="7">
        <v>4</v>
      </c>
      <c r="E25" s="7">
        <f t="shared" si="0"/>
        <v>27</v>
      </c>
      <c r="F25" s="7">
        <f t="shared" si="1"/>
        <v>362</v>
      </c>
      <c r="G25" s="7">
        <f t="shared" si="2"/>
        <v>452</v>
      </c>
      <c r="H25" s="15">
        <f t="shared" si="3"/>
        <v>21978</v>
      </c>
      <c r="I25" s="76"/>
    </row>
    <row r="26" spans="1:9" ht="19.8">
      <c r="A26" s="13" t="s">
        <v>24</v>
      </c>
      <c r="B26" s="16">
        <v>32500</v>
      </c>
      <c r="C26" s="7">
        <v>30</v>
      </c>
      <c r="D26" s="7">
        <v>4</v>
      </c>
      <c r="E26" s="7">
        <f t="shared" si="0"/>
        <v>26</v>
      </c>
      <c r="F26" s="7">
        <f t="shared" si="1"/>
        <v>362</v>
      </c>
      <c r="G26" s="7">
        <f t="shared" si="2"/>
        <v>452</v>
      </c>
      <c r="H26" s="15">
        <f t="shared" si="3"/>
        <v>21164</v>
      </c>
      <c r="I26" s="76"/>
    </row>
    <row r="27" spans="1:9" ht="19.8">
      <c r="A27" s="13" t="s">
        <v>25</v>
      </c>
      <c r="B27" s="16">
        <v>32500</v>
      </c>
      <c r="C27" s="7">
        <v>31</v>
      </c>
      <c r="D27" s="7">
        <v>4</v>
      </c>
      <c r="E27" s="7">
        <f t="shared" si="0"/>
        <v>27</v>
      </c>
      <c r="F27" s="7">
        <f t="shared" si="1"/>
        <v>362</v>
      </c>
      <c r="G27" s="7">
        <f t="shared" si="2"/>
        <v>452</v>
      </c>
      <c r="H27" s="15">
        <f t="shared" si="3"/>
        <v>21978</v>
      </c>
      <c r="I27" s="76"/>
    </row>
    <row r="28" spans="1:9" ht="19.8">
      <c r="A28" s="13" t="s">
        <v>26</v>
      </c>
      <c r="B28" s="16">
        <v>32500</v>
      </c>
      <c r="C28" s="7">
        <v>31</v>
      </c>
      <c r="D28" s="7">
        <v>4</v>
      </c>
      <c r="E28" s="7">
        <f t="shared" si="0"/>
        <v>27</v>
      </c>
      <c r="F28" s="7">
        <f t="shared" si="1"/>
        <v>362</v>
      </c>
      <c r="G28" s="7">
        <f t="shared" si="2"/>
        <v>452</v>
      </c>
      <c r="H28" s="15">
        <f t="shared" si="3"/>
        <v>21978</v>
      </c>
      <c r="I28" s="76"/>
    </row>
    <row r="29" spans="1:9" ht="19.8">
      <c r="A29" s="13" t="s">
        <v>27</v>
      </c>
      <c r="B29" s="16">
        <v>32500</v>
      </c>
      <c r="C29" s="7">
        <v>28</v>
      </c>
      <c r="D29" s="7">
        <v>4</v>
      </c>
      <c r="E29" s="7">
        <f t="shared" si="0"/>
        <v>24</v>
      </c>
      <c r="F29" s="7">
        <f t="shared" si="1"/>
        <v>362</v>
      </c>
      <c r="G29" s="7">
        <f t="shared" si="2"/>
        <v>452</v>
      </c>
      <c r="H29" s="15">
        <f t="shared" si="3"/>
        <v>19536</v>
      </c>
      <c r="I29" s="76"/>
    </row>
    <row r="30" spans="1:9" ht="19.8">
      <c r="A30" s="13" t="s">
        <v>28</v>
      </c>
      <c r="B30" s="16">
        <v>32500</v>
      </c>
      <c r="C30" s="7">
        <v>31</v>
      </c>
      <c r="D30" s="7">
        <v>4</v>
      </c>
      <c r="E30" s="7">
        <f t="shared" si="0"/>
        <v>27</v>
      </c>
      <c r="F30" s="7">
        <f t="shared" si="1"/>
        <v>362</v>
      </c>
      <c r="G30" s="7">
        <f t="shared" si="2"/>
        <v>452</v>
      </c>
      <c r="H30" s="15">
        <f t="shared" si="3"/>
        <v>21978</v>
      </c>
      <c r="I30" s="76"/>
    </row>
    <row r="31" spans="1:9" ht="19.8">
      <c r="A31" s="13" t="s">
        <v>29</v>
      </c>
      <c r="B31" s="16">
        <v>32500</v>
      </c>
      <c r="C31" s="7">
        <v>30</v>
      </c>
      <c r="D31" s="7">
        <v>4</v>
      </c>
      <c r="E31" s="7">
        <f t="shared" si="0"/>
        <v>26</v>
      </c>
      <c r="F31" s="7">
        <f t="shared" si="1"/>
        <v>362</v>
      </c>
      <c r="G31" s="7">
        <f t="shared" si="2"/>
        <v>452</v>
      </c>
      <c r="H31" s="15">
        <f t="shared" si="3"/>
        <v>21164</v>
      </c>
      <c r="I31" s="76"/>
    </row>
    <row r="32" spans="1:9" ht="19.8">
      <c r="A32" s="13" t="s">
        <v>30</v>
      </c>
      <c r="B32" s="16">
        <v>32500</v>
      </c>
      <c r="C32" s="7">
        <v>31</v>
      </c>
      <c r="D32" s="7">
        <v>4</v>
      </c>
      <c r="E32" s="7">
        <f t="shared" si="0"/>
        <v>27</v>
      </c>
      <c r="F32" s="7">
        <f t="shared" si="1"/>
        <v>362</v>
      </c>
      <c r="G32" s="7">
        <f t="shared" si="2"/>
        <v>452</v>
      </c>
      <c r="H32" s="15">
        <f t="shared" si="3"/>
        <v>21978</v>
      </c>
      <c r="I32" s="76"/>
    </row>
    <row r="33" spans="1:9" ht="19.8">
      <c r="A33" s="13" t="s">
        <v>31</v>
      </c>
      <c r="B33" s="16">
        <v>32500</v>
      </c>
      <c r="C33" s="7">
        <v>30</v>
      </c>
      <c r="D33" s="7">
        <v>4</v>
      </c>
      <c r="E33" s="7">
        <f t="shared" si="0"/>
        <v>26</v>
      </c>
      <c r="F33" s="7">
        <f t="shared" si="1"/>
        <v>362</v>
      </c>
      <c r="G33" s="7">
        <f t="shared" si="2"/>
        <v>452</v>
      </c>
      <c r="H33" s="15">
        <f t="shared" si="3"/>
        <v>21164</v>
      </c>
      <c r="I33" s="76"/>
    </row>
    <row r="34" spans="1:9" ht="19.8">
      <c r="A34" s="13" t="s">
        <v>32</v>
      </c>
      <c r="B34" s="16">
        <v>32500</v>
      </c>
      <c r="C34" s="7">
        <v>31</v>
      </c>
      <c r="D34" s="7">
        <v>4</v>
      </c>
      <c r="E34" s="7">
        <f t="shared" si="0"/>
        <v>27</v>
      </c>
      <c r="F34" s="7">
        <f t="shared" si="1"/>
        <v>362</v>
      </c>
      <c r="G34" s="7">
        <f t="shared" si="2"/>
        <v>452</v>
      </c>
      <c r="H34" s="15">
        <f t="shared" si="3"/>
        <v>21978</v>
      </c>
      <c r="I34" s="76"/>
    </row>
    <row r="35" spans="1:9" ht="19.8">
      <c r="A35" s="13" t="s">
        <v>33</v>
      </c>
      <c r="B35" s="16">
        <v>32500</v>
      </c>
      <c r="C35" s="7">
        <v>31</v>
      </c>
      <c r="D35" s="7">
        <v>4</v>
      </c>
      <c r="E35" s="7">
        <f t="shared" si="0"/>
        <v>27</v>
      </c>
      <c r="F35" s="7">
        <f t="shared" si="1"/>
        <v>362</v>
      </c>
      <c r="G35" s="7">
        <f t="shared" si="2"/>
        <v>452</v>
      </c>
      <c r="H35" s="15">
        <f t="shared" si="3"/>
        <v>21978</v>
      </c>
      <c r="I35" s="76"/>
    </row>
    <row r="36" spans="1:9" ht="19.8">
      <c r="A36" s="13" t="s">
        <v>34</v>
      </c>
      <c r="B36" s="16">
        <v>32500</v>
      </c>
      <c r="C36" s="7">
        <v>30</v>
      </c>
      <c r="D36" s="7">
        <v>4</v>
      </c>
      <c r="E36" s="7">
        <f t="shared" si="0"/>
        <v>26</v>
      </c>
      <c r="F36" s="7">
        <f t="shared" si="1"/>
        <v>362</v>
      </c>
      <c r="G36" s="7">
        <f t="shared" si="2"/>
        <v>452</v>
      </c>
      <c r="H36" s="15">
        <f t="shared" si="3"/>
        <v>21164</v>
      </c>
      <c r="I36" s="76"/>
    </row>
    <row r="37" spans="1:9" ht="19.8">
      <c r="A37" s="13" t="s">
        <v>35</v>
      </c>
      <c r="B37" s="16">
        <v>32500</v>
      </c>
      <c r="C37" s="7">
        <v>31</v>
      </c>
      <c r="D37" s="7">
        <v>4</v>
      </c>
      <c r="E37" s="7">
        <f t="shared" si="0"/>
        <v>27</v>
      </c>
      <c r="F37" s="7">
        <f t="shared" si="1"/>
        <v>362</v>
      </c>
      <c r="G37" s="7">
        <f t="shared" si="2"/>
        <v>452</v>
      </c>
      <c r="H37" s="15">
        <f t="shared" si="3"/>
        <v>21978</v>
      </c>
      <c r="I37" s="76"/>
    </row>
    <row r="38" spans="1:9" ht="19.8">
      <c r="A38" s="13" t="s">
        <v>36</v>
      </c>
      <c r="B38" s="16">
        <v>32500</v>
      </c>
      <c r="C38" s="7">
        <v>30</v>
      </c>
      <c r="D38" s="7">
        <v>4</v>
      </c>
      <c r="E38" s="7">
        <f t="shared" si="0"/>
        <v>26</v>
      </c>
      <c r="F38" s="7">
        <f t="shared" si="1"/>
        <v>362</v>
      </c>
      <c r="G38" s="7">
        <f t="shared" si="2"/>
        <v>452</v>
      </c>
      <c r="H38" s="15">
        <f t="shared" si="3"/>
        <v>21164</v>
      </c>
      <c r="I38" s="76"/>
    </row>
    <row r="39" spans="1:9" ht="19.8">
      <c r="A39" s="13" t="s">
        <v>37</v>
      </c>
      <c r="B39" s="16">
        <v>32500</v>
      </c>
      <c r="C39" s="7">
        <v>31</v>
      </c>
      <c r="D39" s="7">
        <v>4</v>
      </c>
      <c r="E39" s="7">
        <f t="shared" si="0"/>
        <v>27</v>
      </c>
      <c r="F39" s="7">
        <f t="shared" si="1"/>
        <v>362</v>
      </c>
      <c r="G39" s="7">
        <f t="shared" si="2"/>
        <v>452</v>
      </c>
      <c r="H39" s="15">
        <f t="shared" si="3"/>
        <v>21978</v>
      </c>
      <c r="I39" s="76"/>
    </row>
    <row r="40" spans="1:9" ht="19.8">
      <c r="A40" s="13" t="s">
        <v>38</v>
      </c>
      <c r="B40" s="16">
        <v>32500</v>
      </c>
      <c r="C40" s="7">
        <v>31</v>
      </c>
      <c r="D40" s="7">
        <v>4</v>
      </c>
      <c r="E40" s="7">
        <f t="shared" si="0"/>
        <v>27</v>
      </c>
      <c r="F40" s="7">
        <f t="shared" si="1"/>
        <v>362</v>
      </c>
      <c r="G40" s="7">
        <f t="shared" si="2"/>
        <v>452</v>
      </c>
      <c r="H40" s="15">
        <f t="shared" si="3"/>
        <v>21978</v>
      </c>
      <c r="I40" s="76"/>
    </row>
    <row r="41" spans="1:9" ht="19.8">
      <c r="A41" s="8" t="s">
        <v>39</v>
      </c>
      <c r="B41" s="15">
        <v>29500</v>
      </c>
      <c r="C41" s="7">
        <v>28</v>
      </c>
      <c r="D41" s="7">
        <v>4</v>
      </c>
      <c r="E41" s="7">
        <f t="shared" si="0"/>
        <v>24</v>
      </c>
      <c r="F41" s="7">
        <f t="shared" si="1"/>
        <v>328</v>
      </c>
      <c r="G41" s="7">
        <f t="shared" si="2"/>
        <v>410</v>
      </c>
      <c r="H41" s="15">
        <f t="shared" si="3"/>
        <v>17712</v>
      </c>
      <c r="I41" s="76"/>
    </row>
    <row r="42" spans="1:9" ht="19.8">
      <c r="A42" s="8" t="s">
        <v>40</v>
      </c>
      <c r="B42" s="15">
        <v>29500</v>
      </c>
      <c r="C42" s="7">
        <v>31</v>
      </c>
      <c r="D42" s="7">
        <v>4</v>
      </c>
      <c r="E42" s="7">
        <f t="shared" si="0"/>
        <v>27</v>
      </c>
      <c r="F42" s="7">
        <f t="shared" si="1"/>
        <v>328</v>
      </c>
      <c r="G42" s="7">
        <f t="shared" si="2"/>
        <v>410</v>
      </c>
      <c r="H42" s="15">
        <f t="shared" si="3"/>
        <v>19926</v>
      </c>
      <c r="I42" s="76"/>
    </row>
    <row r="43" spans="1:9" ht="19.8">
      <c r="A43" s="8" t="s">
        <v>41</v>
      </c>
      <c r="B43" s="15">
        <v>29500</v>
      </c>
      <c r="C43" s="7">
        <v>30</v>
      </c>
      <c r="D43" s="7">
        <v>4</v>
      </c>
      <c r="E43" s="7">
        <f t="shared" si="0"/>
        <v>26</v>
      </c>
      <c r="F43" s="7">
        <f t="shared" si="1"/>
        <v>328</v>
      </c>
      <c r="G43" s="7">
        <f t="shared" si="2"/>
        <v>410</v>
      </c>
      <c r="H43" s="15">
        <f t="shared" si="3"/>
        <v>19188</v>
      </c>
      <c r="I43" s="76"/>
    </row>
    <row r="44" spans="1:9" ht="19.8">
      <c r="A44" s="8" t="s">
        <v>42</v>
      </c>
      <c r="B44" s="15">
        <v>29500</v>
      </c>
      <c r="C44" s="7">
        <v>31</v>
      </c>
      <c r="D44" s="7">
        <v>4</v>
      </c>
      <c r="E44" s="7">
        <f t="shared" si="0"/>
        <v>27</v>
      </c>
      <c r="F44" s="7">
        <f t="shared" si="1"/>
        <v>328</v>
      </c>
      <c r="G44" s="7">
        <f t="shared" si="2"/>
        <v>410</v>
      </c>
      <c r="H44" s="15">
        <f t="shared" si="3"/>
        <v>19926</v>
      </c>
      <c r="I44" s="76"/>
    </row>
    <row r="45" spans="1:9" ht="19.8">
      <c r="A45" s="8" t="s">
        <v>43</v>
      </c>
      <c r="B45" s="15">
        <v>29500</v>
      </c>
      <c r="C45" s="7">
        <v>30</v>
      </c>
      <c r="D45" s="7">
        <v>4</v>
      </c>
      <c r="E45" s="7">
        <f t="shared" si="0"/>
        <v>26</v>
      </c>
      <c r="F45" s="7">
        <f t="shared" si="1"/>
        <v>328</v>
      </c>
      <c r="G45" s="7">
        <f t="shared" si="2"/>
        <v>410</v>
      </c>
      <c r="H45" s="15">
        <f t="shared" si="3"/>
        <v>19188</v>
      </c>
      <c r="I45" s="76"/>
    </row>
    <row r="46" spans="1:9" ht="19.8">
      <c r="A46" s="8" t="s">
        <v>44</v>
      </c>
      <c r="B46" s="15">
        <v>29500</v>
      </c>
      <c r="C46" s="7">
        <v>31</v>
      </c>
      <c r="D46" s="7">
        <v>4</v>
      </c>
      <c r="E46" s="7">
        <f t="shared" si="0"/>
        <v>27</v>
      </c>
      <c r="F46" s="7">
        <f t="shared" si="1"/>
        <v>328</v>
      </c>
      <c r="G46" s="7">
        <f t="shared" si="2"/>
        <v>410</v>
      </c>
      <c r="H46" s="15">
        <f t="shared" si="3"/>
        <v>19926</v>
      </c>
      <c r="I46" s="76"/>
    </row>
    <row r="47" spans="1:9" ht="19.8">
      <c r="A47" s="8" t="s">
        <v>45</v>
      </c>
      <c r="B47" s="15">
        <v>29500</v>
      </c>
      <c r="C47" s="7">
        <v>31</v>
      </c>
      <c r="D47" s="7">
        <v>4</v>
      </c>
      <c r="E47" s="7">
        <f t="shared" si="0"/>
        <v>27</v>
      </c>
      <c r="F47" s="7">
        <f t="shared" si="1"/>
        <v>328</v>
      </c>
      <c r="G47" s="7">
        <f t="shared" si="2"/>
        <v>410</v>
      </c>
      <c r="H47" s="15">
        <f t="shared" si="3"/>
        <v>19926</v>
      </c>
      <c r="I47" s="76"/>
    </row>
    <row r="48" spans="1:9" ht="19.8">
      <c r="A48" s="8" t="s">
        <v>46</v>
      </c>
      <c r="B48" s="15">
        <v>29500</v>
      </c>
      <c r="C48" s="7">
        <v>30</v>
      </c>
      <c r="D48" s="7">
        <v>4</v>
      </c>
      <c r="E48" s="7">
        <f t="shared" si="0"/>
        <v>26</v>
      </c>
      <c r="F48" s="7">
        <f t="shared" si="1"/>
        <v>328</v>
      </c>
      <c r="G48" s="7">
        <f t="shared" si="2"/>
        <v>410</v>
      </c>
      <c r="H48" s="15">
        <f t="shared" si="3"/>
        <v>19188</v>
      </c>
      <c r="I48" s="76"/>
    </row>
    <row r="49" spans="1:9" ht="19.8">
      <c r="A49" s="8" t="s">
        <v>47</v>
      </c>
      <c r="B49" s="15">
        <v>29500</v>
      </c>
      <c r="C49" s="7">
        <v>31</v>
      </c>
      <c r="D49" s="7">
        <v>4</v>
      </c>
      <c r="E49" s="7">
        <f t="shared" si="0"/>
        <v>27</v>
      </c>
      <c r="F49" s="7">
        <f t="shared" si="1"/>
        <v>328</v>
      </c>
      <c r="G49" s="7">
        <f t="shared" si="2"/>
        <v>410</v>
      </c>
      <c r="H49" s="15">
        <f t="shared" si="3"/>
        <v>19926</v>
      </c>
      <c r="I49" s="76"/>
    </row>
    <row r="50" spans="1:9" ht="19.8">
      <c r="A50" s="8" t="s">
        <v>48</v>
      </c>
      <c r="B50" s="15">
        <v>29500</v>
      </c>
      <c r="C50" s="7">
        <v>30</v>
      </c>
      <c r="D50" s="7">
        <v>4</v>
      </c>
      <c r="E50" s="7">
        <f t="shared" si="0"/>
        <v>26</v>
      </c>
      <c r="F50" s="7">
        <f t="shared" si="1"/>
        <v>328</v>
      </c>
      <c r="G50" s="7">
        <f t="shared" si="2"/>
        <v>410</v>
      </c>
      <c r="H50" s="15">
        <f t="shared" si="3"/>
        <v>19188</v>
      </c>
      <c r="I50" s="76"/>
    </row>
    <row r="51" spans="1:9" ht="19.8">
      <c r="A51" s="8" t="s">
        <v>49</v>
      </c>
      <c r="B51" s="15">
        <v>29500</v>
      </c>
      <c r="C51" s="7">
        <v>31</v>
      </c>
      <c r="D51" s="7">
        <v>4</v>
      </c>
      <c r="E51" s="7">
        <f t="shared" si="0"/>
        <v>27</v>
      </c>
      <c r="F51" s="7">
        <f t="shared" si="1"/>
        <v>328</v>
      </c>
      <c r="G51" s="7">
        <f t="shared" si="2"/>
        <v>410</v>
      </c>
      <c r="H51" s="15">
        <f t="shared" si="3"/>
        <v>19926</v>
      </c>
      <c r="I51" s="76"/>
    </row>
    <row r="52" spans="1:9" ht="19.8">
      <c r="A52" s="8" t="s">
        <v>50</v>
      </c>
      <c r="B52" s="15">
        <v>29500</v>
      </c>
      <c r="C52" s="7">
        <v>31</v>
      </c>
      <c r="D52" s="7">
        <v>4</v>
      </c>
      <c r="E52" s="7">
        <f t="shared" si="0"/>
        <v>27</v>
      </c>
      <c r="F52" s="7">
        <f t="shared" si="1"/>
        <v>328</v>
      </c>
      <c r="G52" s="7">
        <f t="shared" si="2"/>
        <v>410</v>
      </c>
      <c r="H52" s="15">
        <f t="shared" si="3"/>
        <v>19926</v>
      </c>
      <c r="I52" s="76"/>
    </row>
    <row r="53" spans="1:9" ht="16.2" customHeight="1">
      <c r="A53" s="8" t="s">
        <v>51</v>
      </c>
      <c r="B53" s="15">
        <v>29500</v>
      </c>
      <c r="C53" s="7">
        <v>8</v>
      </c>
      <c r="D53" s="7">
        <v>0</v>
      </c>
      <c r="E53" s="7">
        <v>1</v>
      </c>
      <c r="F53" s="7">
        <f t="shared" si="1"/>
        <v>328</v>
      </c>
      <c r="G53" s="7">
        <f t="shared" si="2"/>
        <v>410</v>
      </c>
      <c r="H53" s="15">
        <f t="shared" si="3"/>
        <v>738</v>
      </c>
      <c r="I53" s="76"/>
    </row>
    <row r="54" spans="1:9" ht="46.2" customHeight="1" thickBot="1">
      <c r="A54" s="9"/>
      <c r="B54" s="17"/>
      <c r="C54" s="10"/>
      <c r="D54" s="10"/>
      <c r="E54" s="10"/>
      <c r="F54" s="10"/>
      <c r="G54" s="10"/>
      <c r="H54" s="55">
        <f>SUM(H3:H53)</f>
        <v>1006498</v>
      </c>
      <c r="I54" s="77"/>
    </row>
    <row r="55" spans="1:9">
      <c r="D55" s="40"/>
    </row>
  </sheetData>
  <mergeCells count="2">
    <mergeCell ref="I3:I54"/>
    <mergeCell ref="A1:I1"/>
  </mergeCells>
  <phoneticPr fontId="5" type="noConversion"/>
  <pageMargins left="0.7" right="0.7" top="0.75" bottom="0.75" header="0.3" footer="0.3"/>
  <pageSetup paperSize="9" scale="66" fitToWidth="0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workbookViewId="0">
      <selection sqref="A1:O9"/>
    </sheetView>
  </sheetViews>
  <sheetFormatPr defaultRowHeight="16.2"/>
  <cols>
    <col min="1" max="1" width="5.77734375" customWidth="1"/>
    <col min="2" max="2" width="8.77734375" customWidth="1"/>
    <col min="3" max="3" width="18" customWidth="1"/>
    <col min="4" max="8" width="8.77734375" customWidth="1"/>
    <col min="9" max="10" width="9.33203125" customWidth="1"/>
    <col min="11" max="11" width="11.33203125" customWidth="1"/>
    <col min="12" max="12" width="7.77734375" customWidth="1"/>
    <col min="13" max="14" width="6.77734375" customWidth="1"/>
    <col min="15" max="15" width="10.77734375" style="23" customWidth="1"/>
  </cols>
  <sheetData>
    <row r="1" spans="1:15" ht="35.4" customHeight="1">
      <c r="A1" s="83" t="s">
        <v>113</v>
      </c>
      <c r="B1" s="84"/>
      <c r="C1" s="84"/>
      <c r="D1" s="84"/>
      <c r="E1" s="84"/>
      <c r="F1" s="84"/>
      <c r="G1" s="84"/>
      <c r="H1" s="84"/>
      <c r="I1" s="84"/>
      <c r="J1" s="84"/>
      <c r="K1" s="85"/>
      <c r="L1" s="85"/>
      <c r="M1" s="85"/>
      <c r="N1" s="85"/>
      <c r="O1" s="86"/>
    </row>
    <row r="2" spans="1:15" ht="90" customHeight="1">
      <c r="A2" s="89" t="s">
        <v>129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</row>
    <row r="3" spans="1:15" ht="64.8">
      <c r="A3" s="4" t="s">
        <v>52</v>
      </c>
      <c r="B3" s="3" t="s">
        <v>53</v>
      </c>
      <c r="C3" s="3" t="s">
        <v>97</v>
      </c>
      <c r="D3" s="3" t="s">
        <v>54</v>
      </c>
      <c r="E3" s="3" t="s">
        <v>55</v>
      </c>
      <c r="F3" s="3" t="s">
        <v>64</v>
      </c>
      <c r="G3" s="3" t="s">
        <v>56</v>
      </c>
      <c r="H3" s="3" t="s">
        <v>57</v>
      </c>
      <c r="I3" s="3" t="s">
        <v>58</v>
      </c>
      <c r="J3" s="1" t="s">
        <v>79</v>
      </c>
      <c r="K3" s="27" t="s">
        <v>120</v>
      </c>
      <c r="L3" s="27" t="s">
        <v>105</v>
      </c>
      <c r="M3" s="27" t="s">
        <v>122</v>
      </c>
      <c r="N3" s="27" t="s">
        <v>106</v>
      </c>
      <c r="O3" s="56" t="s">
        <v>123</v>
      </c>
    </row>
    <row r="4" spans="1:15" s="49" customFormat="1" ht="34.950000000000003" customHeight="1">
      <c r="A4" s="42" t="s">
        <v>63</v>
      </c>
      <c r="B4" s="43">
        <v>44197</v>
      </c>
      <c r="C4" s="44" t="s">
        <v>108</v>
      </c>
      <c r="D4" s="43">
        <v>44255</v>
      </c>
      <c r="E4" s="43">
        <v>44290</v>
      </c>
      <c r="F4" s="43">
        <v>44317</v>
      </c>
      <c r="G4" s="43">
        <v>44356</v>
      </c>
      <c r="H4" s="45">
        <v>44454</v>
      </c>
      <c r="I4" s="45">
        <v>44479</v>
      </c>
      <c r="J4" s="41">
        <v>14</v>
      </c>
      <c r="K4" s="46" t="s">
        <v>121</v>
      </c>
      <c r="L4" s="58">
        <v>28000</v>
      </c>
      <c r="M4" s="58">
        <f>ROUNDUP(L4/30,0)</f>
        <v>934</v>
      </c>
      <c r="N4" s="57">
        <v>12</v>
      </c>
      <c r="O4" s="60">
        <f>M4*N4</f>
        <v>11208</v>
      </c>
    </row>
    <row r="5" spans="1:15" s="49" customFormat="1" ht="34.950000000000003" customHeight="1">
      <c r="A5" s="42" t="s">
        <v>59</v>
      </c>
      <c r="B5" s="45">
        <v>44197</v>
      </c>
      <c r="C5" s="48" t="s">
        <v>98</v>
      </c>
      <c r="D5" s="45">
        <v>44255</v>
      </c>
      <c r="E5" s="45">
        <v>44291</v>
      </c>
      <c r="F5" s="45">
        <v>44317</v>
      </c>
      <c r="G5" s="45">
        <v>44346</v>
      </c>
      <c r="H5" s="45">
        <v>44473</v>
      </c>
      <c r="I5" s="45">
        <v>44479</v>
      </c>
      <c r="J5" s="41">
        <v>11</v>
      </c>
      <c r="K5" s="46" t="s">
        <v>102</v>
      </c>
      <c r="L5" s="59">
        <v>29500</v>
      </c>
      <c r="M5" s="58">
        <f t="shared" ref="M5:M7" si="0">ROUNDUP(L5/30,0)</f>
        <v>984</v>
      </c>
      <c r="N5" s="57">
        <v>8</v>
      </c>
      <c r="O5" s="60">
        <f t="shared" ref="O5:O7" si="1">M5*N5</f>
        <v>7872</v>
      </c>
    </row>
    <row r="6" spans="1:15" s="49" customFormat="1" ht="34.950000000000003" customHeight="1">
      <c r="A6" s="42" t="s">
        <v>60</v>
      </c>
      <c r="B6" s="45">
        <v>44197</v>
      </c>
      <c r="C6" s="48" t="s">
        <v>99</v>
      </c>
      <c r="D6" s="45">
        <v>44255</v>
      </c>
      <c r="E6" s="45">
        <v>44291</v>
      </c>
      <c r="F6" s="45">
        <v>44317</v>
      </c>
      <c r="G6" s="45">
        <v>44365</v>
      </c>
      <c r="H6" s="45">
        <v>44463</v>
      </c>
      <c r="I6" s="45">
        <v>44479</v>
      </c>
      <c r="J6" s="41">
        <v>11</v>
      </c>
      <c r="K6" s="46" t="s">
        <v>103</v>
      </c>
      <c r="L6" s="59">
        <v>32500</v>
      </c>
      <c r="M6" s="58">
        <f t="shared" si="0"/>
        <v>1084</v>
      </c>
      <c r="N6" s="57">
        <v>16</v>
      </c>
      <c r="O6" s="60">
        <f t="shared" si="1"/>
        <v>17344</v>
      </c>
    </row>
    <row r="7" spans="1:15" s="49" customFormat="1" ht="34.950000000000003" customHeight="1">
      <c r="A7" s="42" t="s">
        <v>61</v>
      </c>
      <c r="B7" s="45">
        <v>44197</v>
      </c>
      <c r="C7" s="48" t="s">
        <v>100</v>
      </c>
      <c r="D7" s="45">
        <v>44255</v>
      </c>
      <c r="E7" s="45">
        <v>44291</v>
      </c>
      <c r="F7" s="45">
        <v>44317</v>
      </c>
      <c r="G7" s="45">
        <v>44354</v>
      </c>
      <c r="H7" s="45">
        <v>44452</v>
      </c>
      <c r="I7" s="45">
        <v>44479</v>
      </c>
      <c r="J7" s="41">
        <v>14</v>
      </c>
      <c r="K7" s="46" t="s">
        <v>104</v>
      </c>
      <c r="L7" s="59">
        <v>29500</v>
      </c>
      <c r="M7" s="58">
        <f t="shared" si="0"/>
        <v>984</v>
      </c>
      <c r="N7" s="57">
        <v>20</v>
      </c>
      <c r="O7" s="60">
        <f t="shared" si="1"/>
        <v>19680</v>
      </c>
    </row>
    <row r="8" spans="1:15" s="49" customFormat="1" ht="34.950000000000003" customHeight="1">
      <c r="A8" s="42" t="s">
        <v>62</v>
      </c>
      <c r="B8" s="45">
        <v>44197</v>
      </c>
      <c r="C8" s="48" t="s">
        <v>101</v>
      </c>
      <c r="D8" s="45"/>
      <c r="E8" s="45"/>
      <c r="F8" s="45"/>
      <c r="G8" s="47"/>
      <c r="H8" s="47"/>
      <c r="I8" s="47"/>
      <c r="J8" s="41">
        <v>6</v>
      </c>
      <c r="K8" s="81" t="s">
        <v>107</v>
      </c>
      <c r="L8" s="81"/>
      <c r="M8" s="92"/>
      <c r="N8" s="81">
        <f>SUM(N4:N7)</f>
        <v>56</v>
      </c>
      <c r="O8" s="93">
        <f>SUM(O4:O7)</f>
        <v>56104</v>
      </c>
    </row>
    <row r="9" spans="1:15" ht="30" customHeight="1" thickBot="1">
      <c r="A9" s="87" t="s">
        <v>130</v>
      </c>
      <c r="B9" s="88"/>
      <c r="C9" s="88"/>
      <c r="D9" s="88"/>
      <c r="E9" s="88"/>
      <c r="F9" s="88"/>
      <c r="G9" s="88"/>
      <c r="H9" s="88"/>
      <c r="I9" s="88"/>
      <c r="J9" s="50">
        <f>SUM(J4:J8)</f>
        <v>56</v>
      </c>
      <c r="K9" s="82"/>
      <c r="L9" s="82"/>
      <c r="M9" s="88"/>
      <c r="N9" s="82"/>
      <c r="O9" s="94"/>
    </row>
  </sheetData>
  <mergeCells count="6">
    <mergeCell ref="N8:N9"/>
    <mergeCell ref="A1:O1"/>
    <mergeCell ref="A9:I9"/>
    <mergeCell ref="A2:O2"/>
    <mergeCell ref="K8:M9"/>
    <mergeCell ref="O8:O9"/>
  </mergeCells>
  <phoneticPr fontId="5" type="noConversion"/>
  <pageMargins left="0.7" right="0.7" top="0.75" bottom="0.75" header="0.3" footer="0.3"/>
  <pageSetup paperSize="9" scale="9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9"/>
  <sheetViews>
    <sheetView workbookViewId="0">
      <selection activeCell="A18" sqref="A18:Y18"/>
    </sheetView>
  </sheetViews>
  <sheetFormatPr defaultRowHeight="16.2"/>
  <cols>
    <col min="1" max="1" width="6.109375" customWidth="1"/>
    <col min="2" max="2" width="5.77734375" customWidth="1"/>
    <col min="3" max="4" width="6.33203125" customWidth="1"/>
    <col min="5" max="7" width="7.77734375" customWidth="1"/>
    <col min="8" max="10" width="5.77734375" customWidth="1"/>
    <col min="11" max="13" width="7.77734375" customWidth="1"/>
    <col min="14" max="16" width="5.77734375" customWidth="1"/>
    <col min="17" max="19" width="7.77734375" customWidth="1"/>
    <col min="20" max="22" width="5.77734375" customWidth="1"/>
    <col min="23" max="25" width="7.77734375" customWidth="1"/>
  </cols>
  <sheetData>
    <row r="1" spans="1:25" ht="34.950000000000003" customHeight="1">
      <c r="A1" s="99" t="s">
        <v>110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1"/>
      <c r="Y1" s="102"/>
    </row>
    <row r="2" spans="1:25" ht="19.95" customHeight="1">
      <c r="A2" s="107" t="s">
        <v>124</v>
      </c>
      <c r="B2" s="103" t="s">
        <v>76</v>
      </c>
      <c r="C2" s="104"/>
      <c r="D2" s="104"/>
      <c r="E2" s="104"/>
      <c r="F2" s="104"/>
      <c r="G2" s="104"/>
      <c r="H2" s="103" t="s">
        <v>60</v>
      </c>
      <c r="I2" s="104"/>
      <c r="J2" s="104"/>
      <c r="K2" s="104"/>
      <c r="L2" s="104"/>
      <c r="M2" s="104"/>
      <c r="N2" s="103" t="s">
        <v>61</v>
      </c>
      <c r="O2" s="104"/>
      <c r="P2" s="104"/>
      <c r="Q2" s="104"/>
      <c r="R2" s="104"/>
      <c r="S2" s="104"/>
      <c r="T2" s="103" t="s">
        <v>62</v>
      </c>
      <c r="U2" s="104"/>
      <c r="V2" s="104"/>
      <c r="W2" s="104"/>
      <c r="X2" s="105"/>
      <c r="Y2" s="106"/>
    </row>
    <row r="3" spans="1:25" ht="46.2" customHeight="1">
      <c r="A3" s="108"/>
      <c r="B3" s="3" t="s">
        <v>77</v>
      </c>
      <c r="C3" s="1" t="s">
        <v>84</v>
      </c>
      <c r="D3" s="20" t="s">
        <v>83</v>
      </c>
      <c r="E3" s="20" t="s">
        <v>82</v>
      </c>
      <c r="F3" s="20" t="s">
        <v>122</v>
      </c>
      <c r="G3" s="61" t="s">
        <v>126</v>
      </c>
      <c r="H3" s="3" t="s">
        <v>77</v>
      </c>
      <c r="I3" s="1" t="s">
        <v>85</v>
      </c>
      <c r="J3" s="22" t="s">
        <v>78</v>
      </c>
      <c r="K3" s="20" t="s">
        <v>82</v>
      </c>
      <c r="L3" s="20" t="s">
        <v>122</v>
      </c>
      <c r="M3" s="20" t="s">
        <v>86</v>
      </c>
      <c r="N3" s="3" t="s">
        <v>77</v>
      </c>
      <c r="O3" s="1" t="s">
        <v>85</v>
      </c>
      <c r="P3" s="22" t="s">
        <v>78</v>
      </c>
      <c r="Q3" s="20" t="s">
        <v>82</v>
      </c>
      <c r="R3" s="20" t="s">
        <v>122</v>
      </c>
      <c r="S3" s="21" t="s">
        <v>86</v>
      </c>
      <c r="T3" s="3" t="s">
        <v>77</v>
      </c>
      <c r="U3" s="1" t="s">
        <v>85</v>
      </c>
      <c r="V3" s="22" t="s">
        <v>78</v>
      </c>
      <c r="W3" s="20" t="s">
        <v>82</v>
      </c>
      <c r="X3" s="62" t="s">
        <v>127</v>
      </c>
      <c r="Y3" s="32" t="s">
        <v>86</v>
      </c>
    </row>
    <row r="4" spans="1:25">
      <c r="A4" s="4" t="s">
        <v>65</v>
      </c>
      <c r="B4" s="5">
        <v>7</v>
      </c>
      <c r="C4" s="5">
        <v>4</v>
      </c>
      <c r="D4" s="21">
        <f>B4-C4</f>
        <v>3</v>
      </c>
      <c r="E4" s="29">
        <v>29500</v>
      </c>
      <c r="F4" s="29">
        <f>ROUNDUP(E4/30,0)</f>
        <v>984</v>
      </c>
      <c r="G4" s="31">
        <f>F4*D4</f>
        <v>2952</v>
      </c>
      <c r="H4" s="5">
        <v>8</v>
      </c>
      <c r="I4" s="5">
        <v>4</v>
      </c>
      <c r="J4" s="21">
        <f>H4-I4</f>
        <v>4</v>
      </c>
      <c r="K4" s="30">
        <v>32500</v>
      </c>
      <c r="L4" s="30">
        <f t="shared" ref="L4:L15" si="0">ROUNDUP(K4/30,0)</f>
        <v>1084</v>
      </c>
      <c r="M4" s="31">
        <f>L4*J4</f>
        <v>4336</v>
      </c>
      <c r="N4" s="5">
        <v>8</v>
      </c>
      <c r="O4" s="5">
        <v>4</v>
      </c>
      <c r="P4" s="21">
        <f>N4-O4</f>
        <v>4</v>
      </c>
      <c r="Q4" s="30">
        <v>32500</v>
      </c>
      <c r="R4" s="30">
        <f t="shared" ref="R4:R15" si="1">ROUNDUP(Q4/30,0)</f>
        <v>1084</v>
      </c>
      <c r="S4" s="31">
        <f>R4*P4</f>
        <v>4336</v>
      </c>
      <c r="T4" s="5">
        <v>6</v>
      </c>
      <c r="U4" s="5">
        <v>4</v>
      </c>
      <c r="V4" s="21">
        <f>T4-U4</f>
        <v>2</v>
      </c>
      <c r="W4" s="29">
        <v>29500</v>
      </c>
      <c r="X4" s="29">
        <f t="shared" ref="X4" si="2">ROUNDUP(W4/30,0)</f>
        <v>984</v>
      </c>
      <c r="Y4" s="33">
        <f>X4*V4</f>
        <v>1968</v>
      </c>
    </row>
    <row r="5" spans="1:25">
      <c r="A5" s="4" t="s">
        <v>66</v>
      </c>
      <c r="B5" s="5">
        <v>8</v>
      </c>
      <c r="C5" s="5">
        <v>4</v>
      </c>
      <c r="D5" s="21">
        <f t="shared" ref="D5:D15" si="3">B5-C5</f>
        <v>4</v>
      </c>
      <c r="E5" s="29">
        <v>29500</v>
      </c>
      <c r="F5" s="29">
        <f t="shared" ref="F5:F15" si="4">ROUNDUP(E5/30,0)</f>
        <v>984</v>
      </c>
      <c r="G5" s="31">
        <f t="shared" ref="G5:G15" si="5">F5*D5</f>
        <v>3936</v>
      </c>
      <c r="H5" s="5">
        <v>6</v>
      </c>
      <c r="I5" s="5">
        <v>4</v>
      </c>
      <c r="J5" s="21">
        <f t="shared" ref="J5:J15" si="6">H5-I5</f>
        <v>2</v>
      </c>
      <c r="K5" s="30">
        <v>32500</v>
      </c>
      <c r="L5" s="30">
        <f t="shared" si="0"/>
        <v>1084</v>
      </c>
      <c r="M5" s="31">
        <f t="shared" ref="M5:M15" si="7">L5*J5</f>
        <v>2168</v>
      </c>
      <c r="N5" s="5">
        <v>4</v>
      </c>
      <c r="O5" s="5">
        <v>4</v>
      </c>
      <c r="P5" s="21">
        <f t="shared" ref="P5:P15" si="8">N5-O5</f>
        <v>0</v>
      </c>
      <c r="Q5" s="29">
        <v>29500</v>
      </c>
      <c r="R5" s="29">
        <f t="shared" si="1"/>
        <v>984</v>
      </c>
      <c r="S5" s="31">
        <f t="shared" ref="S5:S15" si="9">R5*P5</f>
        <v>0</v>
      </c>
      <c r="T5" s="5"/>
      <c r="U5" s="5"/>
      <c r="V5" s="21"/>
      <c r="W5" s="3"/>
      <c r="X5" s="63"/>
      <c r="Y5" s="33"/>
    </row>
    <row r="6" spans="1:25">
      <c r="A6" s="4" t="s">
        <v>67</v>
      </c>
      <c r="B6" s="5">
        <v>8</v>
      </c>
      <c r="C6" s="5">
        <v>4</v>
      </c>
      <c r="D6" s="21">
        <f t="shared" si="3"/>
        <v>4</v>
      </c>
      <c r="E6" s="29">
        <v>29500</v>
      </c>
      <c r="F6" s="29">
        <f t="shared" si="4"/>
        <v>984</v>
      </c>
      <c r="G6" s="31">
        <f t="shared" si="5"/>
        <v>3936</v>
      </c>
      <c r="H6" s="5">
        <v>9</v>
      </c>
      <c r="I6" s="5">
        <v>4</v>
      </c>
      <c r="J6" s="21">
        <f t="shared" si="6"/>
        <v>5</v>
      </c>
      <c r="K6" s="30">
        <v>32500</v>
      </c>
      <c r="L6" s="30">
        <f t="shared" si="0"/>
        <v>1084</v>
      </c>
      <c r="M6" s="31">
        <f t="shared" si="7"/>
        <v>5420</v>
      </c>
      <c r="N6" s="5">
        <v>10</v>
      </c>
      <c r="O6" s="5">
        <v>4</v>
      </c>
      <c r="P6" s="21">
        <f t="shared" si="8"/>
        <v>6</v>
      </c>
      <c r="Q6" s="29">
        <v>29500</v>
      </c>
      <c r="R6" s="29">
        <f t="shared" si="1"/>
        <v>984</v>
      </c>
      <c r="S6" s="31">
        <f t="shared" si="9"/>
        <v>5904</v>
      </c>
      <c r="T6" s="5"/>
      <c r="U6" s="5"/>
      <c r="V6" s="21"/>
      <c r="W6" s="3"/>
      <c r="X6" s="63"/>
      <c r="Y6" s="33"/>
    </row>
    <row r="7" spans="1:25">
      <c r="A7" s="4" t="s">
        <v>68</v>
      </c>
      <c r="B7" s="5">
        <v>10</v>
      </c>
      <c r="C7" s="5">
        <v>4</v>
      </c>
      <c r="D7" s="21">
        <f t="shared" si="3"/>
        <v>6</v>
      </c>
      <c r="E7" s="30">
        <v>32500</v>
      </c>
      <c r="F7" s="30">
        <f t="shared" si="4"/>
        <v>1084</v>
      </c>
      <c r="G7" s="31">
        <f t="shared" si="5"/>
        <v>6504</v>
      </c>
      <c r="H7" s="5">
        <v>9</v>
      </c>
      <c r="I7" s="5">
        <v>4</v>
      </c>
      <c r="J7" s="21">
        <f t="shared" si="6"/>
        <v>5</v>
      </c>
      <c r="K7" s="30">
        <v>32500</v>
      </c>
      <c r="L7" s="30">
        <f t="shared" si="0"/>
        <v>1084</v>
      </c>
      <c r="M7" s="31">
        <f t="shared" si="7"/>
        <v>5420</v>
      </c>
      <c r="N7" s="5">
        <v>8</v>
      </c>
      <c r="O7" s="5">
        <v>4</v>
      </c>
      <c r="P7" s="21">
        <f t="shared" si="8"/>
        <v>4</v>
      </c>
      <c r="Q7" s="29">
        <v>29500</v>
      </c>
      <c r="R7" s="29">
        <f t="shared" si="1"/>
        <v>984</v>
      </c>
      <c r="S7" s="31">
        <f t="shared" si="9"/>
        <v>3936</v>
      </c>
      <c r="T7" s="5"/>
      <c r="U7" s="5"/>
      <c r="V7" s="21"/>
      <c r="W7" s="3"/>
      <c r="X7" s="63"/>
      <c r="Y7" s="33"/>
    </row>
    <row r="8" spans="1:25">
      <c r="A8" s="4" t="s">
        <v>69</v>
      </c>
      <c r="B8" s="5">
        <v>8</v>
      </c>
      <c r="C8" s="5">
        <v>4</v>
      </c>
      <c r="D8" s="21">
        <f t="shared" si="3"/>
        <v>4</v>
      </c>
      <c r="E8" s="30">
        <v>32500</v>
      </c>
      <c r="F8" s="30">
        <f t="shared" si="4"/>
        <v>1084</v>
      </c>
      <c r="G8" s="31">
        <f t="shared" si="5"/>
        <v>4336</v>
      </c>
      <c r="H8" s="5">
        <v>8</v>
      </c>
      <c r="I8" s="5">
        <v>4</v>
      </c>
      <c r="J8" s="21">
        <f t="shared" si="6"/>
        <v>4</v>
      </c>
      <c r="K8" s="30">
        <v>32500</v>
      </c>
      <c r="L8" s="30">
        <f t="shared" si="0"/>
        <v>1084</v>
      </c>
      <c r="M8" s="31">
        <f t="shared" si="7"/>
        <v>4336</v>
      </c>
      <c r="N8" s="5">
        <v>8</v>
      </c>
      <c r="O8" s="5">
        <v>4</v>
      </c>
      <c r="P8" s="21">
        <f t="shared" si="8"/>
        <v>4</v>
      </c>
      <c r="Q8" s="29">
        <v>29500</v>
      </c>
      <c r="R8" s="29">
        <f t="shared" si="1"/>
        <v>984</v>
      </c>
      <c r="S8" s="31">
        <f t="shared" si="9"/>
        <v>3936</v>
      </c>
      <c r="T8" s="5"/>
      <c r="U8" s="5"/>
      <c r="V8" s="21"/>
      <c r="W8" s="3"/>
      <c r="X8" s="63"/>
      <c r="Y8" s="33"/>
    </row>
    <row r="9" spans="1:25">
      <c r="A9" s="4" t="s">
        <v>87</v>
      </c>
      <c r="B9" s="5">
        <v>8</v>
      </c>
      <c r="C9" s="5">
        <v>4</v>
      </c>
      <c r="D9" s="21">
        <f t="shared" si="3"/>
        <v>4</v>
      </c>
      <c r="E9" s="30">
        <v>32500</v>
      </c>
      <c r="F9" s="30">
        <f t="shared" si="4"/>
        <v>1084</v>
      </c>
      <c r="G9" s="31">
        <f t="shared" si="5"/>
        <v>4336</v>
      </c>
      <c r="H9" s="5">
        <v>9</v>
      </c>
      <c r="I9" s="5">
        <v>4</v>
      </c>
      <c r="J9" s="21">
        <f t="shared" si="6"/>
        <v>5</v>
      </c>
      <c r="K9" s="30">
        <v>32500</v>
      </c>
      <c r="L9" s="30">
        <f t="shared" si="0"/>
        <v>1084</v>
      </c>
      <c r="M9" s="31">
        <f t="shared" si="7"/>
        <v>5420</v>
      </c>
      <c r="N9" s="5">
        <v>10</v>
      </c>
      <c r="O9" s="5">
        <v>4</v>
      </c>
      <c r="P9" s="21">
        <f t="shared" si="8"/>
        <v>6</v>
      </c>
      <c r="Q9" s="29">
        <v>29500</v>
      </c>
      <c r="R9" s="29">
        <f t="shared" si="1"/>
        <v>984</v>
      </c>
      <c r="S9" s="31">
        <f t="shared" si="9"/>
        <v>5904</v>
      </c>
      <c r="T9" s="5"/>
      <c r="U9" s="5"/>
      <c r="V9" s="21"/>
      <c r="W9" s="3"/>
      <c r="X9" s="63"/>
      <c r="Y9" s="33"/>
    </row>
    <row r="10" spans="1:25">
      <c r="A10" s="4" t="s">
        <v>70</v>
      </c>
      <c r="B10" s="5">
        <v>10</v>
      </c>
      <c r="C10" s="5">
        <v>4</v>
      </c>
      <c r="D10" s="21">
        <f t="shared" si="3"/>
        <v>6</v>
      </c>
      <c r="E10" s="30">
        <v>32500</v>
      </c>
      <c r="F10" s="30">
        <f t="shared" si="4"/>
        <v>1084</v>
      </c>
      <c r="G10" s="31">
        <f t="shared" si="5"/>
        <v>6504</v>
      </c>
      <c r="H10" s="5">
        <v>9</v>
      </c>
      <c r="I10" s="5">
        <v>4</v>
      </c>
      <c r="J10" s="21">
        <f t="shared" si="6"/>
        <v>5</v>
      </c>
      <c r="K10" s="30">
        <v>32500</v>
      </c>
      <c r="L10" s="30">
        <f t="shared" si="0"/>
        <v>1084</v>
      </c>
      <c r="M10" s="31">
        <f t="shared" si="7"/>
        <v>5420</v>
      </c>
      <c r="N10" s="5">
        <v>8</v>
      </c>
      <c r="O10" s="5">
        <v>4</v>
      </c>
      <c r="P10" s="21">
        <f t="shared" si="8"/>
        <v>4</v>
      </c>
      <c r="Q10" s="29">
        <v>29500</v>
      </c>
      <c r="R10" s="29">
        <f t="shared" si="1"/>
        <v>984</v>
      </c>
      <c r="S10" s="31">
        <f t="shared" si="9"/>
        <v>3936</v>
      </c>
      <c r="T10" s="5"/>
      <c r="U10" s="5"/>
      <c r="V10" s="21"/>
      <c r="W10" s="3"/>
      <c r="X10" s="63"/>
      <c r="Y10" s="33"/>
    </row>
    <row r="11" spans="1:25">
      <c r="A11" s="4" t="s">
        <v>71</v>
      </c>
      <c r="B11" s="5">
        <v>8</v>
      </c>
      <c r="C11" s="5">
        <v>4</v>
      </c>
      <c r="D11" s="21">
        <f t="shared" si="3"/>
        <v>4</v>
      </c>
      <c r="E11" s="30">
        <v>32500</v>
      </c>
      <c r="F11" s="30">
        <f t="shared" si="4"/>
        <v>1084</v>
      </c>
      <c r="G11" s="31">
        <f t="shared" si="5"/>
        <v>4336</v>
      </c>
      <c r="H11" s="5">
        <v>8</v>
      </c>
      <c r="I11" s="5">
        <v>4</v>
      </c>
      <c r="J11" s="21">
        <f t="shared" si="6"/>
        <v>4</v>
      </c>
      <c r="K11" s="30">
        <v>32500</v>
      </c>
      <c r="L11" s="30">
        <f t="shared" si="0"/>
        <v>1084</v>
      </c>
      <c r="M11" s="31">
        <f t="shared" si="7"/>
        <v>4336</v>
      </c>
      <c r="N11" s="5">
        <v>9</v>
      </c>
      <c r="O11" s="5">
        <v>4</v>
      </c>
      <c r="P11" s="21">
        <f t="shared" si="8"/>
        <v>5</v>
      </c>
      <c r="Q11" s="29">
        <v>29500</v>
      </c>
      <c r="R11" s="29">
        <f t="shared" si="1"/>
        <v>984</v>
      </c>
      <c r="S11" s="31">
        <f t="shared" si="9"/>
        <v>4920</v>
      </c>
      <c r="T11" s="5"/>
      <c r="U11" s="5"/>
      <c r="V11" s="21"/>
      <c r="W11" s="3"/>
      <c r="X11" s="63"/>
      <c r="Y11" s="33"/>
    </row>
    <row r="12" spans="1:25">
      <c r="A12" s="4" t="s">
        <v>72</v>
      </c>
      <c r="B12" s="5">
        <v>9</v>
      </c>
      <c r="C12" s="5">
        <v>4</v>
      </c>
      <c r="D12" s="21">
        <f t="shared" si="3"/>
        <v>5</v>
      </c>
      <c r="E12" s="30">
        <v>32500</v>
      </c>
      <c r="F12" s="30">
        <f t="shared" si="4"/>
        <v>1084</v>
      </c>
      <c r="G12" s="31">
        <f t="shared" si="5"/>
        <v>5420</v>
      </c>
      <c r="H12" s="5">
        <v>10</v>
      </c>
      <c r="I12" s="5">
        <v>4</v>
      </c>
      <c r="J12" s="21">
        <f t="shared" si="6"/>
        <v>6</v>
      </c>
      <c r="K12" s="30">
        <v>32500</v>
      </c>
      <c r="L12" s="30">
        <f t="shared" si="0"/>
        <v>1084</v>
      </c>
      <c r="M12" s="31">
        <f t="shared" si="7"/>
        <v>6504</v>
      </c>
      <c r="N12" s="5">
        <v>9</v>
      </c>
      <c r="O12" s="5">
        <v>4</v>
      </c>
      <c r="P12" s="21">
        <f t="shared" si="8"/>
        <v>5</v>
      </c>
      <c r="Q12" s="29">
        <v>29500</v>
      </c>
      <c r="R12" s="29">
        <f t="shared" si="1"/>
        <v>984</v>
      </c>
      <c r="S12" s="31">
        <f t="shared" si="9"/>
        <v>4920</v>
      </c>
      <c r="T12" s="5"/>
      <c r="U12" s="5"/>
      <c r="V12" s="21"/>
      <c r="W12" s="3"/>
      <c r="X12" s="63"/>
      <c r="Y12" s="33"/>
    </row>
    <row r="13" spans="1:25">
      <c r="A13" s="4" t="s">
        <v>73</v>
      </c>
      <c r="B13" s="5">
        <v>9</v>
      </c>
      <c r="C13" s="5">
        <v>4</v>
      </c>
      <c r="D13" s="21">
        <f t="shared" si="3"/>
        <v>5</v>
      </c>
      <c r="E13" s="30">
        <v>32500</v>
      </c>
      <c r="F13" s="30">
        <f t="shared" si="4"/>
        <v>1084</v>
      </c>
      <c r="G13" s="31">
        <f t="shared" si="5"/>
        <v>5420</v>
      </c>
      <c r="H13" s="5">
        <v>8</v>
      </c>
      <c r="I13" s="5">
        <v>4</v>
      </c>
      <c r="J13" s="21">
        <f t="shared" si="6"/>
        <v>4</v>
      </c>
      <c r="K13" s="30">
        <v>32500</v>
      </c>
      <c r="L13" s="30">
        <f t="shared" si="0"/>
        <v>1084</v>
      </c>
      <c r="M13" s="31">
        <f t="shared" si="7"/>
        <v>4336</v>
      </c>
      <c r="N13" s="5">
        <v>8</v>
      </c>
      <c r="O13" s="5">
        <v>4</v>
      </c>
      <c r="P13" s="21">
        <f t="shared" si="8"/>
        <v>4</v>
      </c>
      <c r="Q13" s="29">
        <v>29500</v>
      </c>
      <c r="R13" s="29">
        <f t="shared" si="1"/>
        <v>984</v>
      </c>
      <c r="S13" s="31">
        <f t="shared" si="9"/>
        <v>3936</v>
      </c>
      <c r="T13" s="5"/>
      <c r="U13" s="5"/>
      <c r="V13" s="21"/>
      <c r="W13" s="3"/>
      <c r="X13" s="63"/>
      <c r="Y13" s="33"/>
    </row>
    <row r="14" spans="1:25">
      <c r="A14" s="4" t="s">
        <v>74</v>
      </c>
      <c r="B14" s="5">
        <v>8</v>
      </c>
      <c r="C14" s="5">
        <v>4</v>
      </c>
      <c r="D14" s="21">
        <f t="shared" si="3"/>
        <v>4</v>
      </c>
      <c r="E14" s="30">
        <v>32500</v>
      </c>
      <c r="F14" s="30">
        <f t="shared" si="4"/>
        <v>1084</v>
      </c>
      <c r="G14" s="31">
        <f t="shared" si="5"/>
        <v>4336</v>
      </c>
      <c r="H14" s="5">
        <v>8</v>
      </c>
      <c r="I14" s="5">
        <v>4</v>
      </c>
      <c r="J14" s="21">
        <f t="shared" si="6"/>
        <v>4</v>
      </c>
      <c r="K14" s="30">
        <v>32500</v>
      </c>
      <c r="L14" s="30">
        <f t="shared" si="0"/>
        <v>1084</v>
      </c>
      <c r="M14" s="31">
        <f t="shared" si="7"/>
        <v>4336</v>
      </c>
      <c r="N14" s="5">
        <v>9</v>
      </c>
      <c r="O14" s="5">
        <v>4</v>
      </c>
      <c r="P14" s="21">
        <f t="shared" si="8"/>
        <v>5</v>
      </c>
      <c r="Q14" s="29">
        <v>29500</v>
      </c>
      <c r="R14" s="29">
        <f t="shared" si="1"/>
        <v>984</v>
      </c>
      <c r="S14" s="31">
        <f t="shared" si="9"/>
        <v>4920</v>
      </c>
      <c r="T14" s="5"/>
      <c r="U14" s="5"/>
      <c r="V14" s="21"/>
      <c r="W14" s="3"/>
      <c r="X14" s="63"/>
      <c r="Y14" s="33"/>
    </row>
    <row r="15" spans="1:25">
      <c r="A15" s="4" t="s">
        <v>75</v>
      </c>
      <c r="B15" s="5">
        <v>10</v>
      </c>
      <c r="C15" s="5">
        <v>4</v>
      </c>
      <c r="D15" s="21">
        <f t="shared" si="3"/>
        <v>6</v>
      </c>
      <c r="E15" s="30">
        <v>32500</v>
      </c>
      <c r="F15" s="30">
        <f t="shared" si="4"/>
        <v>1084</v>
      </c>
      <c r="G15" s="31">
        <f t="shared" si="5"/>
        <v>6504</v>
      </c>
      <c r="H15" s="5">
        <v>10</v>
      </c>
      <c r="I15" s="5">
        <v>4</v>
      </c>
      <c r="J15" s="21">
        <f t="shared" si="6"/>
        <v>6</v>
      </c>
      <c r="K15" s="30">
        <v>32500</v>
      </c>
      <c r="L15" s="30">
        <f t="shared" si="0"/>
        <v>1084</v>
      </c>
      <c r="M15" s="31">
        <f t="shared" si="7"/>
        <v>6504</v>
      </c>
      <c r="N15" s="5">
        <v>9</v>
      </c>
      <c r="O15" s="5">
        <v>4</v>
      </c>
      <c r="P15" s="21">
        <f t="shared" si="8"/>
        <v>5</v>
      </c>
      <c r="Q15" s="29">
        <v>29500</v>
      </c>
      <c r="R15" s="29">
        <f t="shared" si="1"/>
        <v>984</v>
      </c>
      <c r="S15" s="31">
        <f t="shared" si="9"/>
        <v>4920</v>
      </c>
      <c r="T15" s="5"/>
      <c r="U15" s="5"/>
      <c r="V15" s="21"/>
      <c r="W15" s="3"/>
      <c r="X15" s="63"/>
      <c r="Y15" s="33"/>
    </row>
    <row r="16" spans="1:25" ht="32.4">
      <c r="A16" s="11" t="s">
        <v>125</v>
      </c>
      <c r="B16" s="34">
        <f>SUM(B4:B15)</f>
        <v>103</v>
      </c>
      <c r="C16" s="34">
        <f t="shared" ref="C16:D16" si="10">SUM(C4:C15)</f>
        <v>48</v>
      </c>
      <c r="D16" s="28">
        <f t="shared" si="10"/>
        <v>55</v>
      </c>
      <c r="E16" s="37"/>
      <c r="F16" s="52"/>
      <c r="G16" s="28">
        <f>SUM(G4:G15)</f>
        <v>58520</v>
      </c>
      <c r="H16" s="35">
        <f>SUM(H4:H15)</f>
        <v>102</v>
      </c>
      <c r="I16" s="37">
        <f>SUM(I4:I15)</f>
        <v>48</v>
      </c>
      <c r="J16" s="36">
        <f>SUM(J4:J15)</f>
        <v>54</v>
      </c>
      <c r="K16" s="37"/>
      <c r="L16" s="52"/>
      <c r="M16" s="28">
        <f>SUM(M4:M15)</f>
        <v>58536</v>
      </c>
      <c r="N16" s="35">
        <f>SUM(N4:N15)</f>
        <v>100</v>
      </c>
      <c r="O16" s="37">
        <f>SUM(O4:O15)</f>
        <v>48</v>
      </c>
      <c r="P16" s="36">
        <f>SUM(P4:P15)</f>
        <v>52</v>
      </c>
      <c r="Q16" s="37"/>
      <c r="R16" s="52"/>
      <c r="S16" s="28">
        <f>SUM(S4:S15)</f>
        <v>51568</v>
      </c>
      <c r="T16" s="35">
        <f>SUM(T4:T15)</f>
        <v>6</v>
      </c>
      <c r="U16" s="35">
        <f t="shared" ref="U16:V16" si="11">SUM(U4:U15)</f>
        <v>4</v>
      </c>
      <c r="V16" s="28">
        <f t="shared" si="11"/>
        <v>2</v>
      </c>
      <c r="W16" s="37"/>
      <c r="X16" s="64"/>
      <c r="Y16" s="18">
        <f>SUM(Y4:Y15)</f>
        <v>1968</v>
      </c>
    </row>
    <row r="17" spans="1:25" ht="19.8">
      <c r="A17" s="6" t="s">
        <v>109</v>
      </c>
      <c r="B17" s="109" t="s">
        <v>111</v>
      </c>
      <c r="C17" s="110"/>
      <c r="D17" s="110"/>
      <c r="E17" s="110"/>
      <c r="F17" s="110"/>
      <c r="G17" s="110"/>
      <c r="H17" s="111">
        <f>SUM(D16,J16,P16,V16)</f>
        <v>163</v>
      </c>
      <c r="I17" s="112"/>
      <c r="J17" s="112"/>
      <c r="K17" s="112"/>
      <c r="L17" s="112"/>
      <c r="M17" s="112"/>
      <c r="N17" s="110" t="s">
        <v>112</v>
      </c>
      <c r="O17" s="110"/>
      <c r="P17" s="110"/>
      <c r="Q17" s="110"/>
      <c r="R17" s="110"/>
      <c r="S17" s="110"/>
      <c r="T17" s="111">
        <f>SUM(G16,M16,S16,Y16)</f>
        <v>170592</v>
      </c>
      <c r="U17" s="112"/>
      <c r="V17" s="112"/>
      <c r="W17" s="112"/>
      <c r="X17" s="113"/>
      <c r="Y17" s="114"/>
    </row>
    <row r="18" spans="1:25" ht="180" customHeight="1" thickBot="1">
      <c r="A18" s="95" t="s">
        <v>171</v>
      </c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7"/>
      <c r="Y18" s="98"/>
    </row>
    <row r="19" spans="1:25">
      <c r="B19" s="23"/>
    </row>
  </sheetData>
  <mergeCells count="11">
    <mergeCell ref="A18:Y18"/>
    <mergeCell ref="A1:Y1"/>
    <mergeCell ref="B2:G2"/>
    <mergeCell ref="H2:M2"/>
    <mergeCell ref="N2:S2"/>
    <mergeCell ref="T2:Y2"/>
    <mergeCell ref="A2:A3"/>
    <mergeCell ref="B17:G17"/>
    <mergeCell ref="H17:M17"/>
    <mergeCell ref="N17:S17"/>
    <mergeCell ref="T17:Y17"/>
  </mergeCells>
  <phoneticPr fontId="5" type="noConversion"/>
  <pageMargins left="0.7" right="0.7" top="0.75" bottom="0.75" header="0.3" footer="0.3"/>
  <pageSetup paperSize="9" scale="7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L14" sqref="L14"/>
    </sheetView>
  </sheetViews>
  <sheetFormatPr defaultRowHeight="16.2"/>
  <cols>
    <col min="1" max="1" width="26.77734375" customWidth="1"/>
    <col min="2" max="2" width="20.77734375" customWidth="1"/>
  </cols>
  <sheetData>
    <row r="1" spans="1:2">
      <c r="A1" s="115" t="s">
        <v>170</v>
      </c>
      <c r="B1" s="116"/>
    </row>
    <row r="2" spans="1:2" ht="30" customHeight="1">
      <c r="A2" s="4" t="s">
        <v>88</v>
      </c>
      <c r="B2" s="51" t="s">
        <v>89</v>
      </c>
    </row>
    <row r="3" spans="1:2" ht="30" customHeight="1">
      <c r="A3" s="11" t="s">
        <v>90</v>
      </c>
      <c r="B3" s="24">
        <f>'附表1、平日加班費（加4小時）'!H54</f>
        <v>1006498</v>
      </c>
    </row>
    <row r="4" spans="1:2" ht="30" customHeight="1">
      <c r="A4" s="11" t="s">
        <v>91</v>
      </c>
      <c r="B4" s="24">
        <f>'附表2、國定假日天數及加班費'!O8</f>
        <v>56104</v>
      </c>
    </row>
    <row r="5" spans="1:2" ht="30" customHeight="1">
      <c r="A5" s="11" t="s">
        <v>92</v>
      </c>
      <c r="B5" s="24">
        <f>'附表3、一例一休天數及加班費'!T17</f>
        <v>170592</v>
      </c>
    </row>
    <row r="6" spans="1:2" ht="30" customHeight="1">
      <c r="A6" s="11" t="s">
        <v>93</v>
      </c>
      <c r="B6" s="24">
        <f>305600</f>
        <v>305600</v>
      </c>
    </row>
    <row r="7" spans="1:2" ht="30" customHeight="1">
      <c r="A7" s="11" t="s">
        <v>94</v>
      </c>
      <c r="B7" s="24">
        <f>86400</f>
        <v>86400</v>
      </c>
    </row>
    <row r="8" spans="1:2" ht="30" customHeight="1" thickBot="1">
      <c r="A8" s="19" t="s">
        <v>95</v>
      </c>
      <c r="B8" s="25">
        <f>B3+B4+B5-B6-B7</f>
        <v>841194</v>
      </c>
    </row>
  </sheetData>
  <mergeCells count="1">
    <mergeCell ref="A1:B1"/>
  </mergeCells>
  <phoneticPr fontId="5" type="noConversion"/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workbookViewId="0">
      <selection sqref="A1:Q53"/>
    </sheetView>
  </sheetViews>
  <sheetFormatPr defaultRowHeight="16.2"/>
  <cols>
    <col min="1" max="1" width="10.77734375" style="65" customWidth="1"/>
    <col min="2" max="2" width="9.77734375" style="65" customWidth="1"/>
    <col min="3" max="5" width="8.88671875" style="65"/>
    <col min="6" max="7" width="9.77734375" style="65" customWidth="1"/>
    <col min="8" max="11" width="8.88671875" style="65"/>
    <col min="12" max="13" width="6.77734375" style="65" customWidth="1"/>
    <col min="14" max="14" width="6.77734375" style="74" customWidth="1"/>
    <col min="15" max="15" width="6.77734375" style="65" customWidth="1"/>
    <col min="16" max="16" width="6.77734375" style="74" customWidth="1"/>
    <col min="17" max="16384" width="8.88671875" style="65"/>
  </cols>
  <sheetData>
    <row r="1" spans="1:17" ht="34.200000000000003" customHeight="1">
      <c r="A1" s="117" t="s">
        <v>169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9"/>
    </row>
    <row r="2" spans="1:17">
      <c r="A2" s="120" t="s">
        <v>168</v>
      </c>
      <c r="B2" s="121" t="s">
        <v>167</v>
      </c>
      <c r="C2" s="121" t="s">
        <v>166</v>
      </c>
      <c r="D2" s="66" t="s">
        <v>165</v>
      </c>
      <c r="E2" s="66" t="s">
        <v>155</v>
      </c>
      <c r="F2" s="66" t="s">
        <v>164</v>
      </c>
      <c r="G2" s="66" t="s">
        <v>163</v>
      </c>
      <c r="H2" s="122" t="s">
        <v>162</v>
      </c>
      <c r="I2" s="122" t="s">
        <v>161</v>
      </c>
      <c r="J2" s="121" t="s">
        <v>160</v>
      </c>
      <c r="K2" s="123" t="s">
        <v>159</v>
      </c>
      <c r="L2" s="121" t="s">
        <v>158</v>
      </c>
      <c r="M2" s="121"/>
      <c r="N2" s="121"/>
      <c r="O2" s="121" t="s">
        <v>157</v>
      </c>
      <c r="P2" s="121"/>
      <c r="Q2" s="124" t="s">
        <v>156</v>
      </c>
    </row>
    <row r="3" spans="1:17">
      <c r="A3" s="120"/>
      <c r="B3" s="121"/>
      <c r="C3" s="121"/>
      <c r="D3" s="66" t="s">
        <v>155</v>
      </c>
      <c r="E3" s="66" t="s">
        <v>154</v>
      </c>
      <c r="F3" s="66" t="s">
        <v>154</v>
      </c>
      <c r="G3" s="66" t="s">
        <v>153</v>
      </c>
      <c r="H3" s="122"/>
      <c r="I3" s="122"/>
      <c r="J3" s="121"/>
      <c r="K3" s="123"/>
      <c r="L3" s="66" t="s">
        <v>152</v>
      </c>
      <c r="M3" s="66" t="s">
        <v>151</v>
      </c>
      <c r="N3" s="67" t="s">
        <v>149</v>
      </c>
      <c r="O3" s="66" t="s">
        <v>150</v>
      </c>
      <c r="P3" s="67" t="s">
        <v>149</v>
      </c>
      <c r="Q3" s="125" t="s">
        <v>148</v>
      </c>
    </row>
    <row r="4" spans="1:17">
      <c r="A4" s="68" t="s">
        <v>147</v>
      </c>
      <c r="B4" s="67">
        <v>20008</v>
      </c>
      <c r="C4" s="67">
        <v>20100</v>
      </c>
      <c r="D4" s="67">
        <v>500</v>
      </c>
      <c r="E4" s="67">
        <v>5900</v>
      </c>
      <c r="F4" s="67">
        <v>1600</v>
      </c>
      <c r="G4" s="67">
        <v>1000</v>
      </c>
      <c r="H4" s="67">
        <v>5400</v>
      </c>
      <c r="I4" s="67"/>
      <c r="J4" s="67"/>
      <c r="K4" s="69">
        <f>SUM(C4:J4)</f>
        <v>34500</v>
      </c>
      <c r="L4" s="66" t="s">
        <v>146</v>
      </c>
      <c r="M4" s="66"/>
      <c r="N4" s="67">
        <v>1167</v>
      </c>
      <c r="O4" s="66">
        <v>1</v>
      </c>
      <c r="P4" s="67">
        <v>-567</v>
      </c>
      <c r="Q4" s="126">
        <f>SUM(C4,D4,E4,F4,G4,H4,I4,J4,N4,P4)</f>
        <v>35100</v>
      </c>
    </row>
    <row r="5" spans="1:17">
      <c r="A5" s="68" t="s">
        <v>3</v>
      </c>
      <c r="B5" s="67">
        <v>20008</v>
      </c>
      <c r="C5" s="67">
        <v>20100</v>
      </c>
      <c r="D5" s="67">
        <v>500</v>
      </c>
      <c r="E5" s="67">
        <v>5900</v>
      </c>
      <c r="F5" s="67">
        <v>1600</v>
      </c>
      <c r="G5" s="67">
        <v>1000</v>
      </c>
      <c r="H5" s="67">
        <v>5400</v>
      </c>
      <c r="I5" s="67"/>
      <c r="J5" s="67"/>
      <c r="K5" s="69">
        <f>SUM(C5:J5)</f>
        <v>34500</v>
      </c>
      <c r="L5" s="66"/>
      <c r="M5" s="66"/>
      <c r="N5" s="67"/>
      <c r="O5" s="66"/>
      <c r="P5" s="67"/>
      <c r="Q5" s="126">
        <f>SUM(C5,D5,E5,F5,G5,H5,I5,J5,N5,P5)</f>
        <v>34500</v>
      </c>
    </row>
    <row r="6" spans="1:17">
      <c r="A6" s="68" t="s">
        <v>4</v>
      </c>
      <c r="B6" s="67">
        <v>20008</v>
      </c>
      <c r="C6" s="67">
        <v>20100</v>
      </c>
      <c r="D6" s="67">
        <v>1000</v>
      </c>
      <c r="E6" s="67">
        <v>5900</v>
      </c>
      <c r="F6" s="67">
        <v>1600</v>
      </c>
      <c r="G6" s="67">
        <v>1000</v>
      </c>
      <c r="H6" s="67">
        <v>5400</v>
      </c>
      <c r="I6" s="67"/>
      <c r="J6" s="67"/>
      <c r="K6" s="69">
        <f>SUM(C6:J6)</f>
        <v>35000</v>
      </c>
      <c r="L6" s="66"/>
      <c r="M6" s="66"/>
      <c r="N6" s="67"/>
      <c r="O6" s="66" t="s">
        <v>145</v>
      </c>
      <c r="P6" s="67">
        <v>-807</v>
      </c>
      <c r="Q6" s="126">
        <f>SUM(C6,D6,E6,F6,G6,H6,I6,J6,N6,P6)</f>
        <v>34193</v>
      </c>
    </row>
    <row r="7" spans="1:17">
      <c r="A7" s="68" t="s">
        <v>5</v>
      </c>
      <c r="B7" s="67">
        <v>20008</v>
      </c>
      <c r="C7" s="67">
        <v>20100</v>
      </c>
      <c r="D7" s="67"/>
      <c r="E7" s="67">
        <v>5900</v>
      </c>
      <c r="F7" s="67">
        <v>1600</v>
      </c>
      <c r="G7" s="67">
        <v>1000</v>
      </c>
      <c r="H7" s="67">
        <v>5400</v>
      </c>
      <c r="I7" s="67"/>
      <c r="J7" s="67"/>
      <c r="K7" s="69">
        <f>SUM(C7:J7)</f>
        <v>34000</v>
      </c>
      <c r="L7" s="66"/>
      <c r="M7" s="66"/>
      <c r="N7" s="67"/>
      <c r="O7" s="66">
        <v>4</v>
      </c>
      <c r="P7" s="67">
        <v>-4533</v>
      </c>
      <c r="Q7" s="126">
        <f>SUM(C7,D7,E7,F7,G7,H7,I7,J7,N7,P7)</f>
        <v>29467</v>
      </c>
    </row>
    <row r="8" spans="1:17">
      <c r="A8" s="68" t="s">
        <v>6</v>
      </c>
      <c r="B8" s="67">
        <v>20008</v>
      </c>
      <c r="C8" s="67">
        <v>20100</v>
      </c>
      <c r="D8" s="67"/>
      <c r="E8" s="67">
        <v>5900</v>
      </c>
      <c r="F8" s="67">
        <v>1600</v>
      </c>
      <c r="G8" s="67">
        <v>1000</v>
      </c>
      <c r="H8" s="67">
        <v>5400</v>
      </c>
      <c r="I8" s="67"/>
      <c r="J8" s="67"/>
      <c r="K8" s="69">
        <f>SUM(C8:J8)</f>
        <v>34000</v>
      </c>
      <c r="L8" s="66"/>
      <c r="M8" s="66"/>
      <c r="N8" s="67"/>
      <c r="O8" s="66">
        <v>1</v>
      </c>
      <c r="P8" s="67">
        <v>-1133</v>
      </c>
      <c r="Q8" s="126">
        <f>SUM(C8,D8,E8,F8,G8,H8,I8,J8,N8,P8)</f>
        <v>32867</v>
      </c>
    </row>
    <row r="9" spans="1:17">
      <c r="A9" s="68" t="s">
        <v>7</v>
      </c>
      <c r="B9" s="67">
        <v>20008</v>
      </c>
      <c r="C9" s="67">
        <v>20100</v>
      </c>
      <c r="D9" s="67">
        <v>1000</v>
      </c>
      <c r="E9" s="67">
        <v>5900</v>
      </c>
      <c r="F9" s="67">
        <v>1600</v>
      </c>
      <c r="G9" s="67">
        <v>1000</v>
      </c>
      <c r="H9" s="67">
        <v>5400</v>
      </c>
      <c r="I9" s="67"/>
      <c r="J9" s="67"/>
      <c r="K9" s="69">
        <f>SUM(C9:J9)</f>
        <v>35000</v>
      </c>
      <c r="L9" s="66"/>
      <c r="M9" s="66"/>
      <c r="N9" s="67"/>
      <c r="O9" s="66" t="s">
        <v>144</v>
      </c>
      <c r="P9" s="67">
        <v>-2559</v>
      </c>
      <c r="Q9" s="126">
        <f>SUM(C9,D9,E9,F9,G9,H9,I9,J9,N9,P9)</f>
        <v>32441</v>
      </c>
    </row>
    <row r="10" spans="1:17">
      <c r="A10" s="68" t="s">
        <v>8</v>
      </c>
      <c r="B10" s="67">
        <v>20008</v>
      </c>
      <c r="C10" s="67">
        <v>20100</v>
      </c>
      <c r="D10" s="67"/>
      <c r="E10" s="67">
        <v>5900</v>
      </c>
      <c r="F10" s="67">
        <v>1600</v>
      </c>
      <c r="G10" s="67">
        <v>1000</v>
      </c>
      <c r="H10" s="67">
        <v>5400</v>
      </c>
      <c r="I10" s="67"/>
      <c r="J10" s="67"/>
      <c r="K10" s="69">
        <f>SUM(C10:J10)</f>
        <v>34000</v>
      </c>
      <c r="L10" s="66"/>
      <c r="M10" s="66"/>
      <c r="N10" s="67"/>
      <c r="O10" s="66" t="s">
        <v>143</v>
      </c>
      <c r="P10" s="67">
        <v>-1438</v>
      </c>
      <c r="Q10" s="126">
        <f>SUM(C10,D10,E10,F10,G10,H10,I10,J10,N10,P10)</f>
        <v>32562</v>
      </c>
    </row>
    <row r="11" spans="1:17">
      <c r="A11" s="68" t="s">
        <v>9</v>
      </c>
      <c r="B11" s="67">
        <v>20008</v>
      </c>
      <c r="C11" s="67">
        <v>20100</v>
      </c>
      <c r="D11" s="67"/>
      <c r="E11" s="67">
        <v>5900</v>
      </c>
      <c r="F11" s="67">
        <v>1600</v>
      </c>
      <c r="G11" s="67">
        <v>1000</v>
      </c>
      <c r="H11" s="67">
        <v>5400</v>
      </c>
      <c r="I11" s="67"/>
      <c r="J11" s="67">
        <v>2000</v>
      </c>
      <c r="K11" s="69">
        <f>SUM(C11:J11)</f>
        <v>36000</v>
      </c>
      <c r="L11" s="66"/>
      <c r="M11" s="66"/>
      <c r="N11" s="67"/>
      <c r="O11" s="66">
        <v>2</v>
      </c>
      <c r="P11" s="67">
        <v>-1700</v>
      </c>
      <c r="Q11" s="126">
        <f>SUM(C11,D11,E11,F11,G11,H11,I11,J11,N11,P11)</f>
        <v>34300</v>
      </c>
    </row>
    <row r="12" spans="1:17">
      <c r="A12" s="68" t="s">
        <v>10</v>
      </c>
      <c r="B12" s="67">
        <v>20008</v>
      </c>
      <c r="C12" s="67">
        <v>20100</v>
      </c>
      <c r="D12" s="67">
        <v>1000</v>
      </c>
      <c r="E12" s="67">
        <v>5900</v>
      </c>
      <c r="F12" s="67">
        <v>1600</v>
      </c>
      <c r="G12" s="67">
        <v>1000</v>
      </c>
      <c r="H12" s="67">
        <v>5400</v>
      </c>
      <c r="I12" s="67"/>
      <c r="J12" s="67">
        <v>2000</v>
      </c>
      <c r="K12" s="69">
        <f>SUM(C12:J12)</f>
        <v>37000</v>
      </c>
      <c r="L12" s="66"/>
      <c r="M12" s="66"/>
      <c r="N12" s="67"/>
      <c r="O12" s="66"/>
      <c r="P12" s="67"/>
      <c r="Q12" s="126">
        <f>SUM(C12,D12,E12,F12,G12,H12,I12,J12,N12,P12)</f>
        <v>37000</v>
      </c>
    </row>
    <row r="13" spans="1:17">
      <c r="A13" s="68" t="s">
        <v>11</v>
      </c>
      <c r="B13" s="67">
        <v>20008</v>
      </c>
      <c r="C13" s="67">
        <v>20100</v>
      </c>
      <c r="D13" s="67">
        <v>1000</v>
      </c>
      <c r="E13" s="67">
        <v>5900</v>
      </c>
      <c r="F13" s="67">
        <v>1600</v>
      </c>
      <c r="G13" s="67">
        <v>1000</v>
      </c>
      <c r="H13" s="67">
        <v>5400</v>
      </c>
      <c r="I13" s="67"/>
      <c r="J13" s="67">
        <v>2000</v>
      </c>
      <c r="K13" s="69">
        <f>SUM(C13:J13)</f>
        <v>37000</v>
      </c>
      <c r="L13" s="66"/>
      <c r="M13" s="66"/>
      <c r="N13" s="67"/>
      <c r="O13" s="66"/>
      <c r="P13" s="67"/>
      <c r="Q13" s="126">
        <f>SUM(C13,D13,E13,F13,G13,H13,I13,J13,N13,P13)</f>
        <v>37000</v>
      </c>
    </row>
    <row r="14" spans="1:17">
      <c r="A14" s="68" t="s">
        <v>12</v>
      </c>
      <c r="B14" s="67">
        <v>20008</v>
      </c>
      <c r="C14" s="67">
        <v>20100</v>
      </c>
      <c r="D14" s="67">
        <v>1000</v>
      </c>
      <c r="E14" s="67">
        <v>5900</v>
      </c>
      <c r="F14" s="67">
        <v>1600</v>
      </c>
      <c r="G14" s="67">
        <v>1000</v>
      </c>
      <c r="H14" s="67">
        <v>5400</v>
      </c>
      <c r="I14" s="67"/>
      <c r="J14" s="67">
        <v>2000</v>
      </c>
      <c r="K14" s="69">
        <f>SUM(C14:J14)</f>
        <v>37000</v>
      </c>
      <c r="L14" s="66"/>
      <c r="M14" s="66"/>
      <c r="N14" s="67"/>
      <c r="O14" s="66"/>
      <c r="P14" s="67"/>
      <c r="Q14" s="126">
        <f>SUM(C14,D14,E14,F14,G14,H14,I14,J14,N14,P14)</f>
        <v>37000</v>
      </c>
    </row>
    <row r="15" spans="1:17">
      <c r="A15" s="68" t="s">
        <v>13</v>
      </c>
      <c r="B15" s="67">
        <v>20008</v>
      </c>
      <c r="C15" s="67">
        <v>20100</v>
      </c>
      <c r="D15" s="67"/>
      <c r="E15" s="67">
        <v>5900</v>
      </c>
      <c r="F15" s="67">
        <v>1600</v>
      </c>
      <c r="G15" s="67">
        <v>1000</v>
      </c>
      <c r="H15" s="67">
        <v>5400</v>
      </c>
      <c r="I15" s="67"/>
      <c r="J15" s="67">
        <v>2000</v>
      </c>
      <c r="K15" s="69">
        <f>SUM(C15:J15)</f>
        <v>36000</v>
      </c>
      <c r="L15" s="66"/>
      <c r="M15" s="66"/>
      <c r="N15" s="67"/>
      <c r="O15" s="66">
        <v>2</v>
      </c>
      <c r="P15" s="67">
        <v>-1133</v>
      </c>
      <c r="Q15" s="126">
        <f>SUM(C15,D15,E15,F15,G15,H15,I15,J15,N15,P15)</f>
        <v>34867</v>
      </c>
    </row>
    <row r="16" spans="1:17">
      <c r="A16" s="68" t="s">
        <v>142</v>
      </c>
      <c r="B16" s="67">
        <v>21009</v>
      </c>
      <c r="C16" s="67">
        <v>20100</v>
      </c>
      <c r="D16" s="67">
        <v>1000</v>
      </c>
      <c r="E16" s="67">
        <v>5900</v>
      </c>
      <c r="F16" s="67">
        <v>1600</v>
      </c>
      <c r="G16" s="67">
        <v>1000</v>
      </c>
      <c r="H16" s="67">
        <v>5400</v>
      </c>
      <c r="I16" s="67"/>
      <c r="J16" s="67">
        <v>2000</v>
      </c>
      <c r="K16" s="69">
        <f>SUM(C16:J16)</f>
        <v>37000</v>
      </c>
      <c r="L16" s="66"/>
      <c r="M16" s="66"/>
      <c r="N16" s="67"/>
      <c r="O16" s="66"/>
      <c r="P16" s="67"/>
      <c r="Q16" s="126">
        <f>SUM(C16,D16,E16,F16,G16,H16,I16,J16,N16,P16)</f>
        <v>37000</v>
      </c>
    </row>
    <row r="17" spans="1:17">
      <c r="A17" s="68" t="s">
        <v>15</v>
      </c>
      <c r="B17" s="67">
        <v>21009</v>
      </c>
      <c r="C17" s="67">
        <v>20100</v>
      </c>
      <c r="D17" s="67">
        <v>1000</v>
      </c>
      <c r="E17" s="67">
        <v>5900</v>
      </c>
      <c r="F17" s="67">
        <v>1600</v>
      </c>
      <c r="G17" s="67">
        <v>1000</v>
      </c>
      <c r="H17" s="67">
        <v>5400</v>
      </c>
      <c r="I17" s="67"/>
      <c r="J17" s="67">
        <v>2000</v>
      </c>
      <c r="K17" s="69">
        <f>SUM(C17:J17)</f>
        <v>37000</v>
      </c>
      <c r="L17" s="66"/>
      <c r="M17" s="66"/>
      <c r="N17" s="67"/>
      <c r="O17" s="66" t="s">
        <v>141</v>
      </c>
      <c r="P17" s="67">
        <v>-583</v>
      </c>
      <c r="Q17" s="126">
        <f>SUM(C17,D17,E17,F17,G17,H17,I17,J17,N17,P17)</f>
        <v>36417</v>
      </c>
    </row>
    <row r="18" spans="1:17">
      <c r="A18" s="68" t="s">
        <v>16</v>
      </c>
      <c r="B18" s="67">
        <v>21009</v>
      </c>
      <c r="C18" s="67">
        <v>20100</v>
      </c>
      <c r="D18" s="67"/>
      <c r="E18" s="67">
        <v>5900</v>
      </c>
      <c r="F18" s="67">
        <v>1600</v>
      </c>
      <c r="G18" s="67">
        <v>1000</v>
      </c>
      <c r="H18" s="67">
        <v>5400</v>
      </c>
      <c r="I18" s="67"/>
      <c r="J18" s="67">
        <v>2000</v>
      </c>
      <c r="K18" s="69">
        <f>SUM(C18:J18)</f>
        <v>36000</v>
      </c>
      <c r="L18" s="66"/>
      <c r="M18" s="66"/>
      <c r="N18" s="67"/>
      <c r="O18" s="66" t="s">
        <v>140</v>
      </c>
      <c r="P18" s="67">
        <v>-218</v>
      </c>
      <c r="Q18" s="126">
        <f>SUM(C18,D18,E18,F18,G18,H18,I18,J18,N18,P18)</f>
        <v>35782</v>
      </c>
    </row>
    <row r="19" spans="1:17">
      <c r="A19" s="68" t="s">
        <v>17</v>
      </c>
      <c r="B19" s="67">
        <v>21009</v>
      </c>
      <c r="C19" s="67">
        <v>20100</v>
      </c>
      <c r="D19" s="67">
        <v>1000</v>
      </c>
      <c r="E19" s="67">
        <v>5900</v>
      </c>
      <c r="F19" s="67">
        <v>1600</v>
      </c>
      <c r="G19" s="67">
        <v>1000</v>
      </c>
      <c r="H19" s="67">
        <v>5400</v>
      </c>
      <c r="I19" s="67">
        <v>3000</v>
      </c>
      <c r="J19" s="67">
        <v>2000</v>
      </c>
      <c r="K19" s="69">
        <f>SUM(C19:J19)</f>
        <v>40000</v>
      </c>
      <c r="L19" s="66"/>
      <c r="M19" s="66"/>
      <c r="N19" s="67"/>
      <c r="O19" s="66"/>
      <c r="P19" s="67"/>
      <c r="Q19" s="126">
        <f>SUM(C19,D19,E19,F19,G19,H19,I19,J19,N19,P19)</f>
        <v>40000</v>
      </c>
    </row>
    <row r="20" spans="1:17">
      <c r="A20" s="68" t="s">
        <v>18</v>
      </c>
      <c r="B20" s="67">
        <v>21009</v>
      </c>
      <c r="C20" s="67">
        <v>20100</v>
      </c>
      <c r="D20" s="67"/>
      <c r="E20" s="67">
        <v>5900</v>
      </c>
      <c r="F20" s="67">
        <v>1600</v>
      </c>
      <c r="G20" s="67">
        <v>1000</v>
      </c>
      <c r="H20" s="67">
        <v>5400</v>
      </c>
      <c r="I20" s="67">
        <v>3000</v>
      </c>
      <c r="J20" s="67">
        <v>2000</v>
      </c>
      <c r="K20" s="69">
        <f>SUM(C20:J20)</f>
        <v>39000</v>
      </c>
      <c r="L20" s="66"/>
      <c r="M20" s="66"/>
      <c r="N20" s="67"/>
      <c r="O20" s="66">
        <v>1</v>
      </c>
      <c r="P20" s="67">
        <v>-1133</v>
      </c>
      <c r="Q20" s="126">
        <f>SUM(C20,D20,E20,F20,G20,H20,I20,J20,N20,P20)</f>
        <v>37867</v>
      </c>
    </row>
    <row r="21" spans="1:17">
      <c r="A21" s="68" t="s">
        <v>19</v>
      </c>
      <c r="B21" s="67">
        <v>21009</v>
      </c>
      <c r="C21" s="67">
        <v>20100</v>
      </c>
      <c r="D21" s="67">
        <v>1000</v>
      </c>
      <c r="E21" s="67">
        <v>5900</v>
      </c>
      <c r="F21" s="67">
        <v>1600</v>
      </c>
      <c r="G21" s="67">
        <v>1000</v>
      </c>
      <c r="H21" s="67">
        <v>5400</v>
      </c>
      <c r="I21" s="67">
        <v>3000</v>
      </c>
      <c r="J21" s="67">
        <v>2000</v>
      </c>
      <c r="K21" s="69">
        <f>SUM(C21:J21)</f>
        <v>40000</v>
      </c>
      <c r="L21" s="66"/>
      <c r="M21" s="66"/>
      <c r="N21" s="67"/>
      <c r="O21" s="66"/>
      <c r="P21" s="67"/>
      <c r="Q21" s="126">
        <f>SUM(C21,D21,E21,F21,G21,H21,I21,J21,N21,P21)</f>
        <v>40000</v>
      </c>
    </row>
    <row r="22" spans="1:17">
      <c r="A22" s="68" t="s">
        <v>20</v>
      </c>
      <c r="B22" s="67">
        <v>21009</v>
      </c>
      <c r="C22" s="67">
        <v>20100</v>
      </c>
      <c r="D22" s="67">
        <v>1000</v>
      </c>
      <c r="E22" s="67">
        <v>5900</v>
      </c>
      <c r="F22" s="67">
        <v>1600</v>
      </c>
      <c r="G22" s="67">
        <v>1000</v>
      </c>
      <c r="H22" s="67">
        <v>5400</v>
      </c>
      <c r="I22" s="67">
        <v>3000</v>
      </c>
      <c r="J22" s="67">
        <v>2000</v>
      </c>
      <c r="K22" s="69">
        <f>SUM(C22:J22)</f>
        <v>40000</v>
      </c>
      <c r="L22" s="70"/>
      <c r="M22" s="66"/>
      <c r="N22" s="67">
        <v>600</v>
      </c>
      <c r="O22" s="66"/>
      <c r="P22" s="67"/>
      <c r="Q22" s="126">
        <f>SUM(C22,D22,E22,F22,G22,H22,I22,J22,N22,P22)</f>
        <v>40600</v>
      </c>
    </row>
    <row r="23" spans="1:17">
      <c r="A23" s="68" t="s">
        <v>21</v>
      </c>
      <c r="B23" s="67">
        <v>21009</v>
      </c>
      <c r="C23" s="67">
        <v>20100</v>
      </c>
      <c r="D23" s="67">
        <v>1000</v>
      </c>
      <c r="E23" s="67">
        <v>5900</v>
      </c>
      <c r="F23" s="67">
        <v>1600</v>
      </c>
      <c r="G23" s="67">
        <v>1000</v>
      </c>
      <c r="H23" s="67">
        <v>5400</v>
      </c>
      <c r="I23" s="67">
        <v>3000</v>
      </c>
      <c r="J23" s="67">
        <v>2000</v>
      </c>
      <c r="K23" s="69">
        <f>SUM(C23:J23)</f>
        <v>40000</v>
      </c>
      <c r="L23" s="66"/>
      <c r="M23" s="66"/>
      <c r="N23" s="67"/>
      <c r="O23" s="66"/>
      <c r="P23" s="67"/>
      <c r="Q23" s="126">
        <f>SUM(C23,D23,E23,F23,G23,H23,I23,J23,N23,P23)</f>
        <v>40000</v>
      </c>
    </row>
    <row r="24" spans="1:17">
      <c r="A24" s="68" t="s">
        <v>22</v>
      </c>
      <c r="B24" s="67">
        <v>21009</v>
      </c>
      <c r="C24" s="67">
        <v>20100</v>
      </c>
      <c r="D24" s="67"/>
      <c r="E24" s="67">
        <v>5900</v>
      </c>
      <c r="F24" s="67">
        <v>1600</v>
      </c>
      <c r="G24" s="67">
        <v>1000</v>
      </c>
      <c r="H24" s="67">
        <v>5400</v>
      </c>
      <c r="I24" s="67">
        <v>3000</v>
      </c>
      <c r="J24" s="67">
        <v>2000</v>
      </c>
      <c r="K24" s="69">
        <f>SUM(C24:J24)</f>
        <v>39000</v>
      </c>
      <c r="L24" s="66"/>
      <c r="M24" s="66"/>
      <c r="N24" s="67"/>
      <c r="O24" s="66" t="s">
        <v>139</v>
      </c>
      <c r="P24" s="67">
        <v>-1077</v>
      </c>
      <c r="Q24" s="126">
        <f>SUM(C24,D24,E24,F24,G24,H24,I24,J24,N24,P24)</f>
        <v>37923</v>
      </c>
    </row>
    <row r="25" spans="1:17">
      <c r="A25" s="68" t="s">
        <v>23</v>
      </c>
      <c r="B25" s="67">
        <v>21009</v>
      </c>
      <c r="C25" s="67">
        <v>20100</v>
      </c>
      <c r="D25" s="67">
        <v>1000</v>
      </c>
      <c r="E25" s="67">
        <v>5900</v>
      </c>
      <c r="F25" s="67">
        <v>1600</v>
      </c>
      <c r="G25" s="67">
        <v>1000</v>
      </c>
      <c r="H25" s="67">
        <v>5400</v>
      </c>
      <c r="I25" s="67">
        <v>3000</v>
      </c>
      <c r="J25" s="67">
        <v>2000</v>
      </c>
      <c r="K25" s="69">
        <f>SUM(C25:J25)</f>
        <v>40000</v>
      </c>
      <c r="L25" s="66"/>
      <c r="M25" s="66"/>
      <c r="N25" s="67"/>
      <c r="O25" s="66"/>
      <c r="P25" s="67"/>
      <c r="Q25" s="126">
        <f>SUM(C25,D25,E25,F25,G25,H25,I25,J25,N25,P25)</f>
        <v>40000</v>
      </c>
    </row>
    <row r="26" spans="1:17">
      <c r="A26" s="68" t="s">
        <v>24</v>
      </c>
      <c r="B26" s="67">
        <v>21009</v>
      </c>
      <c r="C26" s="67">
        <v>20100</v>
      </c>
      <c r="D26" s="67">
        <v>1000</v>
      </c>
      <c r="E26" s="67">
        <v>3900</v>
      </c>
      <c r="F26" s="67">
        <v>1600</v>
      </c>
      <c r="G26" s="67">
        <v>1000</v>
      </c>
      <c r="H26" s="67">
        <v>2400</v>
      </c>
      <c r="I26" s="67">
        <v>3000</v>
      </c>
      <c r="J26" s="67">
        <v>2000</v>
      </c>
      <c r="K26" s="69">
        <f>SUM(C26:J26)</f>
        <v>35000</v>
      </c>
      <c r="L26" s="66"/>
      <c r="M26" s="66"/>
      <c r="N26" s="67"/>
      <c r="O26" s="66"/>
      <c r="P26" s="67"/>
      <c r="Q26" s="126">
        <f>SUM(C26,D26,E26,F26,G26,H26,I26,J26,N26,P26)</f>
        <v>35000</v>
      </c>
    </row>
    <row r="27" spans="1:17">
      <c r="A27" s="68" t="s">
        <v>25</v>
      </c>
      <c r="B27" s="67">
        <v>21009</v>
      </c>
      <c r="C27" s="67">
        <v>20100</v>
      </c>
      <c r="D27" s="67">
        <v>1000</v>
      </c>
      <c r="E27" s="67">
        <v>3900</v>
      </c>
      <c r="F27" s="67">
        <v>1600</v>
      </c>
      <c r="G27" s="67">
        <v>1000</v>
      </c>
      <c r="H27" s="67">
        <v>2400</v>
      </c>
      <c r="I27" s="67">
        <v>3000</v>
      </c>
      <c r="J27" s="67">
        <v>2000</v>
      </c>
      <c r="K27" s="69">
        <f>SUM(C27:J27)</f>
        <v>35000</v>
      </c>
      <c r="L27" s="66"/>
      <c r="M27" s="66"/>
      <c r="N27" s="67"/>
      <c r="O27" s="66"/>
      <c r="P27" s="67"/>
      <c r="Q27" s="126">
        <f>SUM(C27,D27,E27,F27,G27,H27,I27,J27,N27,P27)</f>
        <v>35000</v>
      </c>
    </row>
    <row r="28" spans="1:17">
      <c r="A28" s="68" t="s">
        <v>138</v>
      </c>
      <c r="B28" s="67">
        <v>22000</v>
      </c>
      <c r="C28" s="67">
        <v>22000</v>
      </c>
      <c r="D28" s="67">
        <v>1000</v>
      </c>
      <c r="E28" s="67">
        <v>2900</v>
      </c>
      <c r="F28" s="67">
        <v>1600</v>
      </c>
      <c r="G28" s="67">
        <v>1000</v>
      </c>
      <c r="H28" s="67">
        <v>1500</v>
      </c>
      <c r="I28" s="67">
        <v>3000</v>
      </c>
      <c r="J28" s="67">
        <v>2000</v>
      </c>
      <c r="K28" s="69">
        <f>SUM(C28:J28)</f>
        <v>35000</v>
      </c>
      <c r="L28" s="66"/>
      <c r="M28" s="66"/>
      <c r="N28" s="67"/>
      <c r="O28" s="66"/>
      <c r="P28" s="67"/>
      <c r="Q28" s="126">
        <f>SUM(C28,D28,E28,F28,G28,H28,I28,J28,N28,P28)</f>
        <v>35000</v>
      </c>
    </row>
    <row r="29" spans="1:17">
      <c r="A29" s="68" t="s">
        <v>27</v>
      </c>
      <c r="B29" s="67">
        <v>22000</v>
      </c>
      <c r="C29" s="67">
        <v>22000</v>
      </c>
      <c r="D29" s="67">
        <v>1000</v>
      </c>
      <c r="E29" s="67">
        <v>7900</v>
      </c>
      <c r="F29" s="67">
        <v>1600</v>
      </c>
      <c r="G29" s="67">
        <v>1000</v>
      </c>
      <c r="H29" s="67">
        <v>1500</v>
      </c>
      <c r="I29" s="67">
        <v>3000</v>
      </c>
      <c r="J29" s="67">
        <v>2000</v>
      </c>
      <c r="K29" s="69">
        <f>SUM(C29:J29)</f>
        <v>40000</v>
      </c>
      <c r="L29" s="66"/>
      <c r="M29" s="66"/>
      <c r="N29" s="67"/>
      <c r="O29" s="66"/>
      <c r="P29" s="67"/>
      <c r="Q29" s="126">
        <f>SUM(C29,D29,E29,F29,G29,H29,I29,J29,N29,P29)</f>
        <v>40000</v>
      </c>
    </row>
    <row r="30" spans="1:17">
      <c r="A30" s="68" t="s">
        <v>28</v>
      </c>
      <c r="B30" s="67">
        <v>22000</v>
      </c>
      <c r="C30" s="67">
        <v>22000</v>
      </c>
      <c r="D30" s="67">
        <v>1000</v>
      </c>
      <c r="E30" s="67">
        <v>7900</v>
      </c>
      <c r="F30" s="67">
        <v>1600</v>
      </c>
      <c r="G30" s="67">
        <v>1000</v>
      </c>
      <c r="H30" s="67">
        <v>1500</v>
      </c>
      <c r="I30" s="67">
        <v>3000</v>
      </c>
      <c r="J30" s="67">
        <v>2000</v>
      </c>
      <c r="K30" s="69">
        <f>SUM(C30:J30)</f>
        <v>40000</v>
      </c>
      <c r="L30" s="66"/>
      <c r="M30" s="66"/>
      <c r="N30" s="67"/>
      <c r="O30" s="66">
        <v>3</v>
      </c>
      <c r="P30" s="67">
        <v>-3500</v>
      </c>
      <c r="Q30" s="126">
        <f>SUM(C30,D30,E30,F30,G30,H30,I30,J30,N30,P30)</f>
        <v>36500</v>
      </c>
    </row>
    <row r="31" spans="1:17">
      <c r="A31" s="68" t="s">
        <v>29</v>
      </c>
      <c r="B31" s="67">
        <v>22000</v>
      </c>
      <c r="C31" s="67">
        <v>22000</v>
      </c>
      <c r="D31" s="67">
        <v>1000</v>
      </c>
      <c r="E31" s="67">
        <v>7900</v>
      </c>
      <c r="F31" s="67">
        <v>1600</v>
      </c>
      <c r="G31" s="67">
        <v>1000</v>
      </c>
      <c r="H31" s="67">
        <v>1500</v>
      </c>
      <c r="I31" s="67">
        <v>3000</v>
      </c>
      <c r="J31" s="67">
        <v>2000</v>
      </c>
      <c r="K31" s="69">
        <f>SUM(C31:J31)</f>
        <v>40000</v>
      </c>
      <c r="L31" s="66"/>
      <c r="M31" s="66"/>
      <c r="N31" s="67"/>
      <c r="O31" s="66"/>
      <c r="P31" s="67"/>
      <c r="Q31" s="126">
        <f>SUM(C31,D31,E31,F31,G31,H31,I31,J31,N31,P31)</f>
        <v>40000</v>
      </c>
    </row>
    <row r="32" spans="1:17">
      <c r="A32" s="68" t="s">
        <v>30</v>
      </c>
      <c r="B32" s="67">
        <v>22000</v>
      </c>
      <c r="C32" s="67">
        <v>22000</v>
      </c>
      <c r="D32" s="67">
        <v>1000</v>
      </c>
      <c r="E32" s="67">
        <v>7900</v>
      </c>
      <c r="F32" s="67">
        <v>1600</v>
      </c>
      <c r="G32" s="67">
        <v>1000</v>
      </c>
      <c r="H32" s="67">
        <v>1500</v>
      </c>
      <c r="I32" s="67">
        <v>3000</v>
      </c>
      <c r="J32" s="67">
        <v>2000</v>
      </c>
      <c r="K32" s="69">
        <f>SUM(C32:J32)</f>
        <v>40000</v>
      </c>
      <c r="L32" s="66"/>
      <c r="M32" s="66"/>
      <c r="N32" s="67"/>
      <c r="O32" s="66"/>
      <c r="P32" s="67"/>
      <c r="Q32" s="126">
        <f>SUM(C32,D32,E32,F32,G32,H32,I32,J32,N32,P32)</f>
        <v>40000</v>
      </c>
    </row>
    <row r="33" spans="1:17">
      <c r="A33" s="68" t="s">
        <v>31</v>
      </c>
      <c r="B33" s="67">
        <v>22000</v>
      </c>
      <c r="C33" s="67">
        <v>22000</v>
      </c>
      <c r="D33" s="67">
        <v>1000</v>
      </c>
      <c r="E33" s="67">
        <v>7900</v>
      </c>
      <c r="F33" s="67">
        <v>1600</v>
      </c>
      <c r="G33" s="67">
        <v>1000</v>
      </c>
      <c r="H33" s="67">
        <v>1500</v>
      </c>
      <c r="I33" s="67">
        <v>3000</v>
      </c>
      <c r="J33" s="67">
        <v>2000</v>
      </c>
      <c r="K33" s="69">
        <f>SUM(C33:J33)</f>
        <v>40000</v>
      </c>
      <c r="L33" s="66"/>
      <c r="M33" s="66"/>
      <c r="N33" s="67"/>
      <c r="O33" s="66"/>
      <c r="P33" s="67"/>
      <c r="Q33" s="126">
        <f>SUM(C33,D33,E33,F33,G33,H33,I33,J33,N33,P33)</f>
        <v>40000</v>
      </c>
    </row>
    <row r="34" spans="1:17">
      <c r="A34" s="68" t="s">
        <v>32</v>
      </c>
      <c r="B34" s="67">
        <v>22000</v>
      </c>
      <c r="C34" s="67">
        <v>22000</v>
      </c>
      <c r="D34" s="67">
        <v>1000</v>
      </c>
      <c r="E34" s="67">
        <v>7900</v>
      </c>
      <c r="F34" s="67">
        <v>1600</v>
      </c>
      <c r="G34" s="67">
        <v>1000</v>
      </c>
      <c r="H34" s="67">
        <v>1500</v>
      </c>
      <c r="I34" s="67">
        <v>3000</v>
      </c>
      <c r="J34" s="67">
        <v>2000</v>
      </c>
      <c r="K34" s="69">
        <f>SUM(C34:J34)</f>
        <v>40000</v>
      </c>
      <c r="L34" s="66"/>
      <c r="M34" s="66"/>
      <c r="N34" s="67"/>
      <c r="O34" s="66">
        <v>1.5</v>
      </c>
      <c r="P34" s="67">
        <v>-1750</v>
      </c>
      <c r="Q34" s="126">
        <f>SUM(C34,D34,E34,F34,G34,H34,I34,J34,N34,P34)</f>
        <v>38250</v>
      </c>
    </row>
    <row r="35" spans="1:17">
      <c r="A35" s="68" t="s">
        <v>33</v>
      </c>
      <c r="B35" s="67">
        <v>22000</v>
      </c>
      <c r="C35" s="67">
        <v>22000</v>
      </c>
      <c r="D35" s="67">
        <v>1000</v>
      </c>
      <c r="E35" s="67">
        <v>7900</v>
      </c>
      <c r="F35" s="67">
        <v>1600</v>
      </c>
      <c r="G35" s="67">
        <v>1000</v>
      </c>
      <c r="H35" s="67">
        <v>1500</v>
      </c>
      <c r="I35" s="67">
        <v>3000</v>
      </c>
      <c r="J35" s="67">
        <v>2000</v>
      </c>
      <c r="K35" s="69">
        <f>SUM(C35:J35)</f>
        <v>40000</v>
      </c>
      <c r="L35" s="66"/>
      <c r="M35" s="66"/>
      <c r="N35" s="67"/>
      <c r="O35" s="66"/>
      <c r="P35" s="67"/>
      <c r="Q35" s="126">
        <f>SUM(C35,D35,E35,F35,G35,H35,I35,J35,N35,P35)</f>
        <v>40000</v>
      </c>
    </row>
    <row r="36" spans="1:17">
      <c r="A36" s="68" t="s">
        <v>34</v>
      </c>
      <c r="B36" s="67">
        <v>22000</v>
      </c>
      <c r="C36" s="67">
        <v>22000</v>
      </c>
      <c r="D36" s="67">
        <v>1000</v>
      </c>
      <c r="E36" s="67">
        <v>7900</v>
      </c>
      <c r="F36" s="67">
        <v>1600</v>
      </c>
      <c r="G36" s="67">
        <v>1000</v>
      </c>
      <c r="H36" s="67">
        <v>1500</v>
      </c>
      <c r="I36" s="67">
        <v>3000</v>
      </c>
      <c r="J36" s="67">
        <v>2000</v>
      </c>
      <c r="K36" s="69">
        <f>SUM(C36:J36)</f>
        <v>40000</v>
      </c>
      <c r="L36" s="66"/>
      <c r="M36" s="66"/>
      <c r="N36" s="67"/>
      <c r="O36" s="66" t="s">
        <v>128</v>
      </c>
      <c r="P36" s="67">
        <v>-269</v>
      </c>
      <c r="Q36" s="126">
        <f>SUM(C36,D36,E36,F36,G36,H36,I36,J36,N36,P36)</f>
        <v>39731</v>
      </c>
    </row>
    <row r="37" spans="1:17">
      <c r="A37" s="68" t="s">
        <v>35</v>
      </c>
      <c r="B37" s="67">
        <v>22000</v>
      </c>
      <c r="C37" s="67">
        <v>22000</v>
      </c>
      <c r="D37" s="67">
        <v>1000</v>
      </c>
      <c r="E37" s="67">
        <v>7900</v>
      </c>
      <c r="F37" s="67">
        <v>1600</v>
      </c>
      <c r="G37" s="67">
        <v>1000</v>
      </c>
      <c r="H37" s="67">
        <v>1500</v>
      </c>
      <c r="I37" s="67">
        <v>3000</v>
      </c>
      <c r="J37" s="67">
        <v>2000</v>
      </c>
      <c r="K37" s="69">
        <f>SUM(C37:J37)</f>
        <v>40000</v>
      </c>
      <c r="L37" s="66"/>
      <c r="M37" s="66"/>
      <c r="N37" s="67"/>
      <c r="O37" s="66"/>
      <c r="P37" s="67"/>
      <c r="Q37" s="126">
        <f>SUM(C37,D37,E37,F37,G37,H37,I37,J37,N37,P37)</f>
        <v>40000</v>
      </c>
    </row>
    <row r="38" spans="1:17">
      <c r="A38" s="68" t="s">
        <v>36</v>
      </c>
      <c r="B38" s="67">
        <v>22000</v>
      </c>
      <c r="C38" s="67">
        <v>22000</v>
      </c>
      <c r="D38" s="67">
        <v>1000</v>
      </c>
      <c r="E38" s="67">
        <v>7900</v>
      </c>
      <c r="F38" s="67">
        <v>1600</v>
      </c>
      <c r="G38" s="67">
        <v>1000</v>
      </c>
      <c r="H38" s="67">
        <v>1500</v>
      </c>
      <c r="I38" s="67">
        <v>3000</v>
      </c>
      <c r="J38" s="67">
        <v>2000</v>
      </c>
      <c r="K38" s="69">
        <f>SUM(C38:J38)</f>
        <v>40000</v>
      </c>
      <c r="L38" s="66"/>
      <c r="M38" s="66"/>
      <c r="N38" s="67"/>
      <c r="O38" s="66"/>
      <c r="P38" s="67"/>
      <c r="Q38" s="126">
        <f>SUM(C38,D38,E38,F38,G38,H38,I38,J38,N38,P38)</f>
        <v>40000</v>
      </c>
    </row>
    <row r="39" spans="1:17">
      <c r="A39" s="68" t="s">
        <v>37</v>
      </c>
      <c r="B39" s="67">
        <v>22000</v>
      </c>
      <c r="C39" s="67">
        <v>22000</v>
      </c>
      <c r="D39" s="67">
        <v>1000</v>
      </c>
      <c r="E39" s="67">
        <v>7900</v>
      </c>
      <c r="F39" s="67">
        <v>1600</v>
      </c>
      <c r="G39" s="67">
        <v>1000</v>
      </c>
      <c r="H39" s="67">
        <v>1500</v>
      </c>
      <c r="I39" s="67">
        <v>3000</v>
      </c>
      <c r="J39" s="67">
        <v>2000</v>
      </c>
      <c r="K39" s="69">
        <f>SUM(C39:J39)</f>
        <v>40000</v>
      </c>
      <c r="L39" s="66"/>
      <c r="M39" s="66"/>
      <c r="N39" s="67"/>
      <c r="O39" s="66"/>
      <c r="P39" s="67"/>
      <c r="Q39" s="126">
        <f>SUM(C39,D39,E39,F39,G39,H39,I39,J39,N39,P39)</f>
        <v>40000</v>
      </c>
    </row>
    <row r="40" spans="1:17">
      <c r="A40" s="68" t="s">
        <v>137</v>
      </c>
      <c r="B40" s="67">
        <v>23100</v>
      </c>
      <c r="C40" s="67">
        <v>23100</v>
      </c>
      <c r="D40" s="67">
        <v>1000</v>
      </c>
      <c r="E40" s="67">
        <v>6800</v>
      </c>
      <c r="F40" s="67">
        <v>1600</v>
      </c>
      <c r="G40" s="67">
        <v>1000</v>
      </c>
      <c r="H40" s="67">
        <v>1500</v>
      </c>
      <c r="I40" s="67">
        <v>3000</v>
      </c>
      <c r="J40" s="67">
        <v>2000</v>
      </c>
      <c r="K40" s="69">
        <f>SUM(C40:J40)</f>
        <v>40000</v>
      </c>
      <c r="L40" s="66"/>
      <c r="M40" s="66"/>
      <c r="N40" s="67"/>
      <c r="O40" s="66"/>
      <c r="P40" s="67"/>
      <c r="Q40" s="126">
        <f>SUM(C40,D40,E40,F40,G40,H40,I40,J40,N40,P40)</f>
        <v>40000</v>
      </c>
    </row>
    <row r="41" spans="1:17">
      <c r="A41" s="68" t="s">
        <v>39</v>
      </c>
      <c r="B41" s="67">
        <v>23100</v>
      </c>
      <c r="C41" s="67">
        <v>23100</v>
      </c>
      <c r="D41" s="67">
        <v>1000</v>
      </c>
      <c r="E41" s="67">
        <v>6800</v>
      </c>
      <c r="F41" s="67">
        <v>1600</v>
      </c>
      <c r="G41" s="67">
        <v>1000</v>
      </c>
      <c r="H41" s="67">
        <v>1500</v>
      </c>
      <c r="I41" s="67"/>
      <c r="J41" s="67">
        <v>2000</v>
      </c>
      <c r="K41" s="69">
        <f>SUM(C41:J41)</f>
        <v>37000</v>
      </c>
      <c r="L41" s="66"/>
      <c r="M41" s="66"/>
      <c r="N41" s="67"/>
      <c r="O41" s="66"/>
      <c r="P41" s="67"/>
      <c r="Q41" s="126">
        <f>SUM(C41,D41,E41,F41,G41,H41,I41,J41,N41,P41)</f>
        <v>37000</v>
      </c>
    </row>
    <row r="42" spans="1:17">
      <c r="A42" s="68" t="s">
        <v>40</v>
      </c>
      <c r="B42" s="67">
        <v>23100</v>
      </c>
      <c r="C42" s="67">
        <v>23100</v>
      </c>
      <c r="D42" s="67">
        <v>1000</v>
      </c>
      <c r="E42" s="67">
        <v>6800</v>
      </c>
      <c r="F42" s="67">
        <v>1600</v>
      </c>
      <c r="G42" s="67">
        <v>1000</v>
      </c>
      <c r="H42" s="67">
        <v>1500</v>
      </c>
      <c r="I42" s="67"/>
      <c r="J42" s="67">
        <v>2000</v>
      </c>
      <c r="K42" s="69">
        <f>SUM(C42:J42)</f>
        <v>37000</v>
      </c>
      <c r="L42" s="66"/>
      <c r="M42" s="66"/>
      <c r="N42" s="67"/>
      <c r="O42" s="66"/>
      <c r="P42" s="67"/>
      <c r="Q42" s="126">
        <f>SUM(C42,D42,E42,F42,G42,H42,I42,J42,N42,P42)</f>
        <v>37000</v>
      </c>
    </row>
    <row r="43" spans="1:17">
      <c r="A43" s="68" t="s">
        <v>41</v>
      </c>
      <c r="B43" s="67">
        <v>23100</v>
      </c>
      <c r="C43" s="67">
        <v>23100</v>
      </c>
      <c r="D43" s="67">
        <v>1000</v>
      </c>
      <c r="E43" s="67">
        <v>6800</v>
      </c>
      <c r="F43" s="67">
        <v>1600</v>
      </c>
      <c r="G43" s="67">
        <v>1000</v>
      </c>
      <c r="H43" s="67">
        <v>1500</v>
      </c>
      <c r="I43" s="67"/>
      <c r="J43" s="67">
        <v>2000</v>
      </c>
      <c r="K43" s="69">
        <f>SUM(C43:J43)</f>
        <v>37000</v>
      </c>
      <c r="L43" s="66"/>
      <c r="M43" s="66"/>
      <c r="N43" s="67"/>
      <c r="O43" s="66"/>
      <c r="P43" s="67"/>
      <c r="Q43" s="126">
        <f>SUM(C43,D43,E43,F43,G43,H43,I43,J43,N43,P43)</f>
        <v>37000</v>
      </c>
    </row>
    <row r="44" spans="1:17">
      <c r="A44" s="68" t="s">
        <v>42</v>
      </c>
      <c r="B44" s="67">
        <v>23100</v>
      </c>
      <c r="C44" s="67">
        <v>23100</v>
      </c>
      <c r="D44" s="67">
        <v>1000</v>
      </c>
      <c r="E44" s="67">
        <v>6800</v>
      </c>
      <c r="F44" s="67">
        <v>1600</v>
      </c>
      <c r="G44" s="67">
        <v>1000</v>
      </c>
      <c r="H44" s="67">
        <v>1500</v>
      </c>
      <c r="I44" s="67"/>
      <c r="J44" s="67">
        <v>2000</v>
      </c>
      <c r="K44" s="69">
        <f>SUM(C44:J44)</f>
        <v>37000</v>
      </c>
      <c r="L44" s="66"/>
      <c r="M44" s="66"/>
      <c r="N44" s="67"/>
      <c r="O44" s="66"/>
      <c r="P44" s="67"/>
      <c r="Q44" s="126">
        <f>SUM(C44,D44,E44,F44,G44,H44,I44,J44,N44,P44)</f>
        <v>37000</v>
      </c>
    </row>
    <row r="45" spans="1:17">
      <c r="A45" s="68" t="s">
        <v>43</v>
      </c>
      <c r="B45" s="67">
        <v>23100</v>
      </c>
      <c r="C45" s="67">
        <v>23100</v>
      </c>
      <c r="D45" s="67">
        <v>1000</v>
      </c>
      <c r="E45" s="67">
        <v>6800</v>
      </c>
      <c r="F45" s="67">
        <v>1600</v>
      </c>
      <c r="G45" s="67">
        <v>1000</v>
      </c>
      <c r="H45" s="67">
        <v>1500</v>
      </c>
      <c r="I45" s="67"/>
      <c r="J45" s="67">
        <v>2000</v>
      </c>
      <c r="K45" s="69">
        <f>SUM(C45:J45)</f>
        <v>37000</v>
      </c>
      <c r="L45" s="66"/>
      <c r="M45" s="66"/>
      <c r="N45" s="67"/>
      <c r="O45" s="66"/>
      <c r="P45" s="67"/>
      <c r="Q45" s="126">
        <f>SUM(C45,D45,E45,F45,G45,H45,I45,J45,N45,P45)</f>
        <v>37000</v>
      </c>
    </row>
    <row r="46" spans="1:17">
      <c r="A46" s="68" t="s">
        <v>44</v>
      </c>
      <c r="B46" s="67">
        <v>23100</v>
      </c>
      <c r="C46" s="67">
        <v>23100</v>
      </c>
      <c r="D46" s="67">
        <v>1000</v>
      </c>
      <c r="E46" s="67">
        <v>6800</v>
      </c>
      <c r="F46" s="67">
        <v>1600</v>
      </c>
      <c r="G46" s="67">
        <v>1000</v>
      </c>
      <c r="H46" s="67">
        <v>1500</v>
      </c>
      <c r="I46" s="67"/>
      <c r="J46" s="67">
        <v>2000</v>
      </c>
      <c r="K46" s="69">
        <f>SUM(C46:J46)</f>
        <v>37000</v>
      </c>
      <c r="L46" s="66"/>
      <c r="M46" s="66"/>
      <c r="N46" s="67"/>
      <c r="O46" s="66"/>
      <c r="P46" s="67"/>
      <c r="Q46" s="126">
        <f>SUM(C46,D46,E46,F46,G46,H46,I46,J46,N46,P46)</f>
        <v>37000</v>
      </c>
    </row>
    <row r="47" spans="1:17">
      <c r="A47" s="68" t="s">
        <v>45</v>
      </c>
      <c r="B47" s="67">
        <v>23100</v>
      </c>
      <c r="C47" s="67">
        <v>23100</v>
      </c>
      <c r="D47" s="67">
        <v>1000</v>
      </c>
      <c r="E47" s="67">
        <v>6800</v>
      </c>
      <c r="F47" s="67">
        <v>1600</v>
      </c>
      <c r="G47" s="67">
        <v>1000</v>
      </c>
      <c r="H47" s="67">
        <v>1500</v>
      </c>
      <c r="I47" s="67"/>
      <c r="J47" s="67">
        <v>2000</v>
      </c>
      <c r="K47" s="69">
        <f>SUM(C47:J47)</f>
        <v>37000</v>
      </c>
      <c r="L47" s="66"/>
      <c r="M47" s="66"/>
      <c r="N47" s="67"/>
      <c r="O47" s="66"/>
      <c r="P47" s="67"/>
      <c r="Q47" s="126">
        <f>SUM(C47,D47,E47,F47,G47,H47,I47,J47,N47,P47)</f>
        <v>37000</v>
      </c>
    </row>
    <row r="48" spans="1:17">
      <c r="A48" s="68" t="s">
        <v>46</v>
      </c>
      <c r="B48" s="67">
        <v>23100</v>
      </c>
      <c r="C48" s="67">
        <v>23100</v>
      </c>
      <c r="D48" s="67">
        <v>1000</v>
      </c>
      <c r="E48" s="67">
        <v>6800</v>
      </c>
      <c r="F48" s="67">
        <v>1600</v>
      </c>
      <c r="G48" s="67">
        <v>1000</v>
      </c>
      <c r="H48" s="67">
        <v>1500</v>
      </c>
      <c r="I48" s="67"/>
      <c r="J48" s="67">
        <v>2000</v>
      </c>
      <c r="K48" s="69">
        <f>SUM(C48:J48)</f>
        <v>37000</v>
      </c>
      <c r="L48" s="66"/>
      <c r="M48" s="66"/>
      <c r="N48" s="67"/>
      <c r="O48" s="66" t="s">
        <v>136</v>
      </c>
      <c r="P48" s="67">
        <v>-718</v>
      </c>
      <c r="Q48" s="126">
        <f>SUM(C48,D48,E48,F48,G48,H48,I48,J48,N48,P48)</f>
        <v>36282</v>
      </c>
    </row>
    <row r="49" spans="1:17">
      <c r="A49" s="68" t="s">
        <v>47</v>
      </c>
      <c r="B49" s="67">
        <v>23100</v>
      </c>
      <c r="C49" s="67">
        <v>23100</v>
      </c>
      <c r="D49" s="67"/>
      <c r="E49" s="67">
        <v>6800</v>
      </c>
      <c r="F49" s="67">
        <v>1600</v>
      </c>
      <c r="G49" s="67">
        <v>1000</v>
      </c>
      <c r="H49" s="67">
        <v>1500</v>
      </c>
      <c r="I49" s="67"/>
      <c r="J49" s="67">
        <v>2000</v>
      </c>
      <c r="K49" s="69">
        <f>SUM(C49:J49)</f>
        <v>36000</v>
      </c>
      <c r="L49" s="66"/>
      <c r="M49" s="66"/>
      <c r="N49" s="67"/>
      <c r="O49" s="66" t="s">
        <v>135</v>
      </c>
      <c r="P49" s="67">
        <v>-741</v>
      </c>
      <c r="Q49" s="126">
        <f>SUM(C49,D49,E49,F49,G49,H49,I49,J49,N49,P49)</f>
        <v>35259</v>
      </c>
    </row>
    <row r="50" spans="1:17">
      <c r="A50" s="68" t="s">
        <v>48</v>
      </c>
      <c r="B50" s="67">
        <v>23100</v>
      </c>
      <c r="C50" s="67">
        <v>23100</v>
      </c>
      <c r="D50" s="67"/>
      <c r="E50" s="67">
        <v>3500</v>
      </c>
      <c r="F50" s="67">
        <v>4400</v>
      </c>
      <c r="G50" s="67"/>
      <c r="H50" s="67">
        <v>2000</v>
      </c>
      <c r="I50" s="67"/>
      <c r="J50" s="67">
        <v>2000</v>
      </c>
      <c r="K50" s="69">
        <f>SUM(C50:J50)</f>
        <v>35000</v>
      </c>
      <c r="L50" s="66"/>
      <c r="M50" s="66"/>
      <c r="N50" s="67"/>
      <c r="O50" s="66" t="s">
        <v>134</v>
      </c>
      <c r="P50" s="67">
        <v>-973</v>
      </c>
      <c r="Q50" s="126">
        <f>SUM(C50,D50,E50,F50,G50,H50,I50,J50,N50,P50)</f>
        <v>34027</v>
      </c>
    </row>
    <row r="51" spans="1:17">
      <c r="A51" s="68" t="s">
        <v>49</v>
      </c>
      <c r="B51" s="67">
        <v>23100</v>
      </c>
      <c r="C51" s="67">
        <v>23100</v>
      </c>
      <c r="D51" s="67">
        <v>2000</v>
      </c>
      <c r="E51" s="67">
        <v>3500</v>
      </c>
      <c r="F51" s="67">
        <v>4400</v>
      </c>
      <c r="G51" s="67"/>
      <c r="H51" s="67">
        <v>2000</v>
      </c>
      <c r="I51" s="67"/>
      <c r="J51" s="67">
        <v>2000</v>
      </c>
      <c r="K51" s="69">
        <f>SUM(C51:J51)</f>
        <v>37000</v>
      </c>
      <c r="L51" s="66"/>
      <c r="M51" s="66"/>
      <c r="N51" s="67"/>
      <c r="O51" s="66"/>
      <c r="P51" s="67"/>
      <c r="Q51" s="126">
        <f>SUM(C51,D51,E51,F51,G51,H51,I51,J51,N51,P51)</f>
        <v>37000</v>
      </c>
    </row>
    <row r="52" spans="1:17">
      <c r="A52" s="68" t="s">
        <v>133</v>
      </c>
      <c r="B52" s="67">
        <v>23800</v>
      </c>
      <c r="C52" s="67">
        <v>23800</v>
      </c>
      <c r="D52" s="67">
        <v>2000</v>
      </c>
      <c r="E52" s="67">
        <v>3200</v>
      </c>
      <c r="F52" s="67">
        <v>4000</v>
      </c>
      <c r="G52" s="66"/>
      <c r="H52" s="67">
        <v>2000</v>
      </c>
      <c r="I52" s="66"/>
      <c r="J52" s="67">
        <v>2000</v>
      </c>
      <c r="K52" s="69">
        <f>SUM(C52:J52)</f>
        <v>37000</v>
      </c>
      <c r="L52" s="66"/>
      <c r="M52" s="66"/>
      <c r="N52" s="67"/>
      <c r="O52" s="66"/>
      <c r="P52" s="67"/>
      <c r="Q52" s="126">
        <f>SUM(C52,D52,E52,F52,G52,H52,I52,J52,N52,P52)</f>
        <v>37000</v>
      </c>
    </row>
    <row r="53" spans="1:17" ht="16.8" thickBot="1">
      <c r="A53" s="71" t="s">
        <v>132</v>
      </c>
      <c r="B53" s="72"/>
      <c r="C53" s="72"/>
      <c r="D53" s="72"/>
      <c r="E53" s="73">
        <f>SUM(E4:E52)</f>
        <v>305600</v>
      </c>
      <c r="F53" s="73">
        <f>SUM(F4:F52)</f>
        <v>86400</v>
      </c>
      <c r="G53" s="72"/>
      <c r="H53" s="72"/>
      <c r="I53" s="72"/>
      <c r="J53" s="72"/>
      <c r="K53" s="72"/>
      <c r="L53" s="72"/>
      <c r="M53" s="72"/>
      <c r="N53" s="73"/>
      <c r="O53" s="72"/>
      <c r="P53" s="73"/>
      <c r="Q53" s="127"/>
    </row>
  </sheetData>
  <mergeCells count="10">
    <mergeCell ref="K2:K3"/>
    <mergeCell ref="A2:A3"/>
    <mergeCell ref="B2:B3"/>
    <mergeCell ref="C2:C3"/>
    <mergeCell ref="A1:Q1"/>
    <mergeCell ref="L2:N2"/>
    <mergeCell ref="O2:P2"/>
    <mergeCell ref="H2:H3"/>
    <mergeCell ref="I2:I3"/>
    <mergeCell ref="J2:J3"/>
  </mergeCells>
  <phoneticPr fontId="5" type="noConversion"/>
  <pageMargins left="0.7" right="0.7" top="0.75" bottom="0.75" header="0.3" footer="0.3"/>
  <pageSetup paperSize="9" scale="88" fitToHeight="0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附表1、平日加班費（加4小時）</vt:lpstr>
      <vt:lpstr>附表2、國定假日天數及加班費</vt:lpstr>
      <vt:lpstr>附表3、一例一休天數及加班費</vt:lpstr>
      <vt:lpstr>附表4、法院核算結果</vt:lpstr>
      <vt:lpstr>附表5、薪資明細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蘇郁筠</dc:creator>
  <cp:lastModifiedBy>蘇郁筠</cp:lastModifiedBy>
  <cp:lastPrinted>2021-10-21T07:44:47Z</cp:lastPrinted>
  <dcterms:created xsi:type="dcterms:W3CDTF">2021-09-12T09:05:45Z</dcterms:created>
  <dcterms:modified xsi:type="dcterms:W3CDTF">2021-10-21T07:44:49Z</dcterms:modified>
</cp:coreProperties>
</file>